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G:\Hayashi Mizuki\1-HomePage\"/>
    </mc:Choice>
  </mc:AlternateContent>
  <xr:revisionPtr revIDLastSave="0" documentId="13_ncr:1_{025E8742-587C-4B44-B4A5-C1A84435A76C}" xr6:coauthVersionLast="47" xr6:coauthVersionMax="47" xr10:uidLastSave="{00000000-0000-0000-0000-000000000000}"/>
  <bookViews>
    <workbookView xWindow="-90" yWindow="-90" windowWidth="19380" windowHeight="1026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61" i="1" l="1"/>
  <c r="O58" i="1"/>
  <c r="O55" i="1"/>
  <c r="S52" i="1"/>
  <c r="O52" i="1"/>
  <c r="S49" i="1"/>
  <c r="O49" i="1"/>
  <c r="S46" i="1"/>
  <c r="O46" i="1"/>
  <c r="S43" i="1"/>
  <c r="O43" i="1"/>
  <c r="U40" i="1"/>
  <c r="S40" i="1"/>
  <c r="Q40" i="1"/>
  <c r="O40" i="1"/>
  <c r="U37" i="1"/>
  <c r="S37" i="1"/>
  <c r="Q37" i="1"/>
  <c r="O37" i="1"/>
  <c r="AA34" i="1"/>
  <c r="W34" i="1"/>
  <c r="U34" i="1"/>
  <c r="S34" i="1"/>
  <c r="Q34" i="1"/>
  <c r="O34" i="1"/>
  <c r="AA31" i="1"/>
  <c r="W31" i="1"/>
  <c r="U31" i="1"/>
  <c r="S31" i="1"/>
  <c r="Q31" i="1"/>
  <c r="O31" i="1"/>
  <c r="AA28" i="1"/>
  <c r="W28" i="1"/>
  <c r="U28" i="1"/>
  <c r="S28" i="1"/>
  <c r="Q28" i="1"/>
  <c r="O28" i="1"/>
  <c r="AA25" i="1"/>
  <c r="W25" i="1"/>
  <c r="U25" i="1"/>
  <c r="S25" i="1"/>
  <c r="Q25" i="1"/>
  <c r="O25" i="1"/>
  <c r="AC22" i="1"/>
  <c r="AA22" i="1"/>
  <c r="W22" i="1"/>
  <c r="U22" i="1"/>
  <c r="S22" i="1"/>
  <c r="Q22" i="1"/>
  <c r="O22" i="1"/>
  <c r="AC19" i="1"/>
  <c r="AA19" i="1"/>
  <c r="W19" i="1"/>
  <c r="U19" i="1"/>
  <c r="S19" i="1"/>
  <c r="Q19" i="1"/>
  <c r="O19" i="1"/>
  <c r="AA16" i="1"/>
  <c r="W16" i="1"/>
  <c r="U16" i="1"/>
  <c r="S16" i="1"/>
  <c r="Q16" i="1"/>
  <c r="O16" i="1"/>
  <c r="AA13" i="1"/>
  <c r="W13" i="1"/>
  <c r="U13" i="1"/>
  <c r="S13" i="1"/>
  <c r="Q13" i="1"/>
  <c r="O13" i="1"/>
  <c r="AA10" i="1"/>
  <c r="Y10" i="1"/>
  <c r="W10" i="1"/>
  <c r="U10" i="1"/>
  <c r="S10" i="1"/>
  <c r="Q10" i="1"/>
  <c r="O10" i="1"/>
  <c r="AA7" i="1"/>
  <c r="Y7" i="1"/>
  <c r="W7" i="1"/>
  <c r="U7" i="1"/>
  <c r="S7" i="1"/>
  <c r="Q7" i="1"/>
  <c r="O7" i="1"/>
  <c r="Q3" i="1"/>
  <c r="AJ4" i="1"/>
  <c r="O3" i="1"/>
  <c r="I4" i="1"/>
  <c r="M4" i="1"/>
  <c r="AC7" i="1" l="1"/>
  <c r="AE19" i="1"/>
  <c r="AC16" i="1"/>
  <c r="AC10" i="1"/>
  <c r="AE10" i="1"/>
  <c r="AE16" i="1"/>
  <c r="AE7" i="1"/>
  <c r="AC13" i="1"/>
  <c r="AE13" i="1"/>
  <c r="AC399" i="1"/>
  <c r="AJ2" i="1"/>
  <c r="AJ1" i="1"/>
  <c r="AG2" i="1"/>
  <c r="AJ3" i="1" l="1"/>
  <c r="AK3" i="1" s="1"/>
  <c r="AK2" i="1"/>
  <c r="AC401" i="1"/>
  <c r="AC398" i="1"/>
  <c r="AK1" i="1"/>
  <c r="L2" i="1" l="1"/>
</calcChain>
</file>

<file path=xl/sharedStrings.xml><?xml version="1.0" encoding="utf-8"?>
<sst xmlns="http://schemas.openxmlformats.org/spreadsheetml/2006/main" count="11259" uniqueCount="5219">
  <si>
    <t>距離</t>
    <rPh sb="0" eb="2">
      <t>キョリ</t>
    </rPh>
    <phoneticPr fontId="3"/>
  </si>
  <si>
    <t>時間</t>
    <rPh sb="0" eb="2">
      <t>ジカン</t>
    </rPh>
    <phoneticPr fontId="3"/>
  </si>
  <si>
    <t>分</t>
    <rPh sb="0" eb="1">
      <t>フン</t>
    </rPh>
    <phoneticPr fontId="3"/>
  </si>
  <si>
    <t>平均速度</t>
    <rPh sb="0" eb="2">
      <t>ヘイキン</t>
    </rPh>
    <rPh sb="2" eb="4">
      <t>ソクド</t>
    </rPh>
    <phoneticPr fontId="3"/>
  </si>
  <si>
    <t>登頂回数</t>
    <rPh sb="0" eb="4">
      <t>トウチョウカイスウ</t>
    </rPh>
    <phoneticPr fontId="3"/>
  </si>
  <si>
    <t>予定時間</t>
    <rPh sb="0" eb="2">
      <t>ヨテイ</t>
    </rPh>
    <rPh sb="2" eb="4">
      <t>ジカン</t>
    </rPh>
    <phoneticPr fontId="3"/>
  </si>
  <si>
    <t>【検索=Ctrl+F】</t>
    <phoneticPr fontId="3"/>
  </si>
  <si>
    <t>km</t>
    <phoneticPr fontId="3"/>
  </si>
  <si>
    <t>累積高度</t>
    <rPh sb="0" eb="4">
      <t>ルイセキコウド</t>
    </rPh>
    <phoneticPr fontId="3"/>
  </si>
  <si>
    <t>高尾山頂</t>
    <rPh sb="0" eb="4">
      <t>タカオサンチョウ</t>
    </rPh>
    <phoneticPr fontId="3"/>
  </si>
  <si>
    <t>INDEX23html</t>
    <phoneticPr fontId="3"/>
  </si>
  <si>
    <t>smrmks@gmail.comC</t>
    <phoneticPr fontId="3"/>
  </si>
  <si>
    <t>2023/12/17</t>
    <phoneticPr fontId="3"/>
  </si>
  <si>
    <t>https://yamap.com/activities/28805489</t>
  </si>
  <si>
    <t>×</t>
    <phoneticPr fontId="3"/>
  </si>
  <si>
    <t>高尾山〇</t>
    <rPh sb="0" eb="3">
      <t>タカオサン</t>
    </rPh>
    <phoneticPr fontId="3"/>
  </si>
  <si>
    <t>2023/12/15</t>
    <phoneticPr fontId="3"/>
  </si>
  <si>
    <t>https://yamap.com/activities/28769182</t>
  </si>
  <si>
    <t>南高尾</t>
    <rPh sb="0" eb="1">
      <t>ミナミ</t>
    </rPh>
    <rPh sb="1" eb="3">
      <t>タカオ</t>
    </rPh>
    <phoneticPr fontId="3"/>
  </si>
  <si>
    <t>2023/12/13</t>
    <phoneticPr fontId="3"/>
  </si>
  <si>
    <t>https://yamap.com/activities/28746626</t>
  </si>
  <si>
    <t>2023/12/10</t>
    <phoneticPr fontId="3"/>
  </si>
  <si>
    <t>https://yamap.com/activities/28717521</t>
  </si>
  <si>
    <t>23/12/10  多摩湖サイクリング（国道16号・青梅街道・多摩湖自転車道・青梅街道・多摩大橋通）53.2km By Raleigh</t>
    <phoneticPr fontId="3"/>
  </si>
  <si>
    <t>2023/12/09</t>
    <phoneticPr fontId="3"/>
  </si>
  <si>
    <t>https://yamap.com/activities/28661153</t>
  </si>
  <si>
    <t>北高尾</t>
    <rPh sb="0" eb="3">
      <t>キタタカオ</t>
    </rPh>
    <phoneticPr fontId="3"/>
  </si>
  <si>
    <t>2023/12/06</t>
    <phoneticPr fontId="3"/>
  </si>
  <si>
    <t>https://yamap.com/activities/28619025</t>
  </si>
  <si>
    <t>23/12/06  ポタリング（陵南大橋・浅川CR・府中四谷橋・多摩川CR・甲州街道）37.2km By GT-Lts2</t>
    <phoneticPr fontId="3"/>
  </si>
  <si>
    <t>2023/12/05</t>
    <phoneticPr fontId="3"/>
  </si>
  <si>
    <t>https://yamap.com/activities/28611108</t>
  </si>
  <si>
    <t>23/12/05  高尾山（6号路⤴・高尾山山頂・稲荷山コース⤵・病院裏:３号路:かしき谷園地⤴・かしき谷園地:富士道:１号路⤵）</t>
    <phoneticPr fontId="3"/>
  </si>
  <si>
    <t>2023/11/28</t>
    <phoneticPr fontId="3"/>
  </si>
  <si>
    <t>https://yamap.com/activities/28488119</t>
  </si>
  <si>
    <t>東高尾</t>
    <rPh sb="0" eb="3">
      <t>ヒガシタカオ</t>
    </rPh>
    <phoneticPr fontId="3"/>
  </si>
  <si>
    <t>2023/11/24</t>
    <phoneticPr fontId="3"/>
  </si>
  <si>
    <t>https://yamap.com/activities/28389633</t>
  </si>
  <si>
    <t>2023/11/22</t>
    <phoneticPr fontId="3"/>
  </si>
  <si>
    <t>https://yamap.com/activities/28328739</t>
  </si>
  <si>
    <t>23/11/22  高尾山⇔小仏城山（高尾病院裏・浄心門・4号路・高尾山頂・南北巻道・小仏城山・大平林道・高尾林道・稲荷山）</t>
    <phoneticPr fontId="3"/>
  </si>
  <si>
    <t>2023/11/18</t>
    <phoneticPr fontId="3"/>
  </si>
  <si>
    <t>https://yamap.com/activities/28234233</t>
  </si>
  <si>
    <t>雲取山</t>
    <rPh sb="0" eb="3">
      <t>クモトリヤマ</t>
    </rPh>
    <phoneticPr fontId="3"/>
  </si>
  <si>
    <t>2023/11/16</t>
    <phoneticPr fontId="3"/>
  </si>
  <si>
    <t>https://yamap.com/activities/28211915</t>
  </si>
  <si>
    <t>23/11/16  高川山（初狩駅・屏風岩・大岩山・カンバサワの頭・羽根子山・高川山・シラノサワコース・禾生駅）</t>
    <phoneticPr fontId="3"/>
  </si>
  <si>
    <t>2023/11/13</t>
    <phoneticPr fontId="3"/>
  </si>
  <si>
    <t>https://yamap.com/activities/28175444</t>
  </si>
  <si>
    <t>23/11/13  南高尾の峠と林道（中沢林道:中沢峠・西山峠:入沢林道・梅ノ木平林道:三沢峠・小松川左岸尾根）</t>
    <phoneticPr fontId="3"/>
  </si>
  <si>
    <t>2023/11/11</t>
    <phoneticPr fontId="3"/>
  </si>
  <si>
    <t>https://yamap.com/activities/28112841</t>
  </si>
  <si>
    <t>23/11/11  高尾山 by MTB（日影P・446m圏南東尾根・日影乗鞍・城山・高尾山・いろはの森）</t>
    <phoneticPr fontId="3"/>
  </si>
  <si>
    <t>大岳山</t>
    <rPh sb="0" eb="3">
      <t>オオダケヤマ</t>
    </rPh>
    <phoneticPr fontId="3"/>
  </si>
  <si>
    <t>2023/11/09</t>
    <phoneticPr fontId="3"/>
  </si>
  <si>
    <t>https://yamap.com/activities/28084753</t>
  </si>
  <si>
    <t>23/11/09  八王子散歩（富士森公園・田町・都立小宮公園「ひよどり山」）</t>
    <phoneticPr fontId="3"/>
  </si>
  <si>
    <t>2023/11/08</t>
    <phoneticPr fontId="3"/>
  </si>
  <si>
    <t>https://yamap.com/activities/28069409</t>
  </si>
  <si>
    <t>23/11/08  八王子・町田ウオーク（初沢山・八方台・草戸山・榎窪山・牡龍籠山）</t>
    <phoneticPr fontId="3"/>
  </si>
  <si>
    <t>2023/11/06</t>
    <phoneticPr fontId="3"/>
  </si>
  <si>
    <t>https://yamap.com/activities/28049593</t>
  </si>
  <si>
    <t>23/11/06  高尾ウオーク（浅川金刀比羅尾根・四辻・稲荷山・高尾山頂・4号路・高尾病院裏）</t>
    <phoneticPr fontId="3"/>
  </si>
  <si>
    <t>三頭山</t>
    <rPh sb="0" eb="3">
      <t>ミトウサン</t>
    </rPh>
    <phoneticPr fontId="3"/>
  </si>
  <si>
    <t>2023/11/04</t>
    <phoneticPr fontId="3"/>
  </si>
  <si>
    <t>https://yamap.com/activities/27973659</t>
  </si>
  <si>
    <t>23/11/04  東京さくらトラム散歩（早稲田⇔三ノ輪橋：往路ウオーク・帰路トラム）「都電荒川線」</t>
    <phoneticPr fontId="3"/>
  </si>
  <si>
    <t>2023/11/03</t>
    <phoneticPr fontId="3"/>
  </si>
  <si>
    <t>https://yamap.com/activities/27921452</t>
  </si>
  <si>
    <t>23/11/03  養沢神社まで（水無瀬橋・松枝橋・秋川街道・檜原街道・養沢神社・五日市街道・滝山街道・高尾街道）56.8㎞ By Raleigh</t>
    <phoneticPr fontId="3"/>
  </si>
  <si>
    <t>2023/10/31</t>
    <phoneticPr fontId="3"/>
  </si>
  <si>
    <t>https://yamap.com/activities/27853904</t>
  </si>
  <si>
    <t>23/10/31  高尾ウオーク（病院裏・3号路・高尾山・富士見園地・小仏城山・廃道で日影）</t>
    <phoneticPr fontId="3"/>
  </si>
  <si>
    <t>蛭ケ岳</t>
    <rPh sb="0" eb="1">
      <t>ヒル</t>
    </rPh>
    <rPh sb="2" eb="3">
      <t>タケ</t>
    </rPh>
    <phoneticPr fontId="3"/>
  </si>
  <si>
    <t>2023/10/29</t>
    <phoneticPr fontId="3"/>
  </si>
  <si>
    <t>https://yamap.com/activities/27813217</t>
  </si>
  <si>
    <t>23/10/29  八王子散歩（南大沢駅・清水入緑地・長池公園・せせらぎ緑道・京王堀之内駅）</t>
    <phoneticPr fontId="3"/>
  </si>
  <si>
    <t>2023/10/28</t>
    <phoneticPr fontId="3"/>
  </si>
  <si>
    <t>https://yamap.com/activities/27756236</t>
  </si>
  <si>
    <t>23/10/28  八王子散歩（廿里山は立ち入り禁止）</t>
    <phoneticPr fontId="3"/>
  </si>
  <si>
    <t>2023/10/27</t>
    <phoneticPr fontId="3"/>
  </si>
  <si>
    <t>https://yamap.com/activities/27740251</t>
  </si>
  <si>
    <t>23/10/27  牧馬峠（伏馬田BS・石砂山・東尾根・牧馬峠・石老山・ねん坂）</t>
    <phoneticPr fontId="3"/>
  </si>
  <si>
    <t>棒ノ折山</t>
    <rPh sb="0" eb="1">
      <t>ボウ</t>
    </rPh>
    <rPh sb="2" eb="4">
      <t>オレヤマ</t>
    </rPh>
    <phoneticPr fontId="3"/>
  </si>
  <si>
    <t>2023/10/24</t>
    <phoneticPr fontId="3"/>
  </si>
  <si>
    <t>https://yamap.com/activities/27691092</t>
  </si>
  <si>
    <t>23/10/24  虎杖沢の頭（藤野・イタドリ沢の頭・矢の音・明王峠巻道・景信山・ヤゴ沢左岸尾根・小仏）</t>
    <phoneticPr fontId="3"/>
  </si>
  <si>
    <t>2023/10/19</t>
    <phoneticPr fontId="3"/>
  </si>
  <si>
    <t>https://yamap.com/activities/27546930</t>
  </si>
  <si>
    <t>23/10/19  青梅丘陵HC（青梅駅・梅岩寺・辛垣山・榎峠登山口・澤乃井園）</t>
    <phoneticPr fontId="3"/>
  </si>
  <si>
    <t>INDEX23.html</t>
    <phoneticPr fontId="3"/>
  </si>
  <si>
    <t>bike.hm6@gmail.comC</t>
  </si>
  <si>
    <t>2023/10/18</t>
    <phoneticPr fontId="3"/>
  </si>
  <si>
    <t>https://yamap.com/activities/27530316</t>
  </si>
  <si>
    <t>23/10/18  多摩水道橋ピストン（浅川CR・多摩川左岸CR・稲城北緑地公園・多摩水道橋・多摩川左岸CR）64.3km By Raleigh</t>
    <phoneticPr fontId="3"/>
  </si>
  <si>
    <t>滝子山</t>
    <rPh sb="0" eb="3">
      <t>タキコヤマ</t>
    </rPh>
    <phoneticPr fontId="3"/>
  </si>
  <si>
    <t>bike.hm5@gmail.comC</t>
  </si>
  <si>
    <t>2023/10/16</t>
    <phoneticPr fontId="3"/>
  </si>
  <si>
    <t>https://yamap.com/activities/27494779</t>
  </si>
  <si>
    <t>23/10/16  高尾山～自宅（稲荷山コース・高尾林道・高尾南尾根・５・４・２号路・国道20号・廣園寺）</t>
    <phoneticPr fontId="3"/>
  </si>
  <si>
    <t>bike.hm4@gmail.comC</t>
  </si>
  <si>
    <t>2023/10/13</t>
    <phoneticPr fontId="3"/>
  </si>
  <si>
    <t>https://yamap.com/activities/27394692</t>
  </si>
  <si>
    <t>23/10/13  丸子川探索（東宝前ＢＳ・大蔵団地・岡本民家園・二子玉川・玉堤通り・多摩川駅）</t>
    <phoneticPr fontId="3"/>
  </si>
  <si>
    <t>bike.hm3@gmail.comC</t>
  </si>
  <si>
    <t>2023/10/12</t>
    <phoneticPr fontId="3"/>
  </si>
  <si>
    <t>https://yamap.com/activities/27378455</t>
  </si>
  <si>
    <t>23/10/12  秋山二十六夜山（尾崎BS・秋山廿六夜山・浜沢・立野峠・月屋根沢・梁川駅）</t>
    <phoneticPr fontId="3"/>
  </si>
  <si>
    <t>倉岳山</t>
    <rPh sb="0" eb="1">
      <t>クラ</t>
    </rPh>
    <rPh sb="1" eb="3">
      <t>タケヤマ</t>
    </rPh>
    <phoneticPr fontId="3"/>
  </si>
  <si>
    <t>bike.hm2@gmail.comC</t>
  </si>
  <si>
    <t>2023/10/10</t>
    <phoneticPr fontId="3"/>
  </si>
  <si>
    <t>https://yamap.com/activities/27348873</t>
  </si>
  <si>
    <t>23/10/10  大垂水BS～自宅（大垂水林道・500m圏峰東尾根・南高尾山稜・草戸峠・市境尾根・榛名尾根・雲竜寺）</t>
    <phoneticPr fontId="3"/>
  </si>
  <si>
    <t>bike.hm1@gmail.comC</t>
  </si>
  <si>
    <t>2023/10/08</t>
    <phoneticPr fontId="3"/>
  </si>
  <si>
    <t>https://yamap.com/activities/27289638</t>
  </si>
  <si>
    <t>23/10/08  羽村草花丘陵HC（小作駅・浅間岳・大澄山・福生駅）</t>
    <phoneticPr fontId="3"/>
  </si>
  <si>
    <t>bike.hm0@gmail.comC</t>
  </si>
  <si>
    <t>2023/10/07</t>
    <phoneticPr fontId="3"/>
  </si>
  <si>
    <t>https://yamap.com/activities/27239826</t>
  </si>
  <si>
    <t>23/10/07  陣馬高原下迄（南浅川・北浅川・陣馬街道）40.9㎞ By GT-Lts2</t>
    <phoneticPr fontId="3"/>
  </si>
  <si>
    <t>蕎麦粒山</t>
    <rPh sb="0" eb="4">
      <t>ソバツブヤマ</t>
    </rPh>
    <phoneticPr fontId="3"/>
  </si>
  <si>
    <t>2023/10/05</t>
    <phoneticPr fontId="3"/>
  </si>
  <si>
    <t>https://yamap.com/activities/27201571</t>
  </si>
  <si>
    <t>23/10/05  高尾山ウオーク（稲荷山コース・山頂で富士山の初冠雪・3号路・高尾病院裏）</t>
    <phoneticPr fontId="3"/>
  </si>
  <si>
    <t>bike.hm2@gmail.comC</t>
    <phoneticPr fontId="3"/>
  </si>
  <si>
    <t>2023/10/03</t>
    <phoneticPr fontId="3"/>
  </si>
  <si>
    <t>https://yamap.com/activities/27174911</t>
  </si>
  <si>
    <t>23/10/03  猿橋駅・林沢戸入口・宮路山・大垈山・セーメーバン・笹平・稚児落とし・浅利・大月駅</t>
    <phoneticPr fontId="3"/>
  </si>
  <si>
    <t>smrmks@gmail.comB</t>
    <phoneticPr fontId="3"/>
  </si>
  <si>
    <t>2023/09/30</t>
    <phoneticPr fontId="3"/>
  </si>
  <si>
    <t>https://yamap.com/activities/27097398</t>
  </si>
  <si>
    <t>23/09/30  多摩丘陵自然公園（高幡不動尊・多摩動物公園外周・平山城址公園・長沼公園）</t>
    <phoneticPr fontId="3"/>
  </si>
  <si>
    <t>鷹ノ巣山</t>
    <rPh sb="0" eb="1">
      <t>タカ</t>
    </rPh>
    <rPh sb="2" eb="4">
      <t>スヤマ</t>
    </rPh>
    <phoneticPr fontId="3"/>
  </si>
  <si>
    <t>2023/09/28</t>
    <phoneticPr fontId="3"/>
  </si>
  <si>
    <t>https://yamap.com/activities/27060524</t>
  </si>
  <si>
    <t>23/09/28  狭山丘陵サイクリング（国道16号・大師通り・都道162号・狭山湖外周CR・多摩湖外周CR・多摩大橋通り）61.2km By GT-Lts2</t>
    <phoneticPr fontId="3"/>
  </si>
  <si>
    <t>2023/09/26</t>
    <phoneticPr fontId="3"/>
  </si>
  <si>
    <t>https://yamap.com/activities/27031891</t>
  </si>
  <si>
    <t>23/09/26  河川サイクリング（湯殿川・浅川・多摩川・大栗川・境川）44.2km By AlexMoulton</t>
    <phoneticPr fontId="3"/>
  </si>
  <si>
    <t>2023/09/24</t>
    <phoneticPr fontId="3"/>
  </si>
  <si>
    <t>https://yamap.com/activities/26973554</t>
  </si>
  <si>
    <t>23/09/24  百蔵山西尾根（猿橋駅・福泉寺・金比羅宮・百蔵山・扇山・二十六夜石塔・山谷・鳥沢駅）</t>
    <phoneticPr fontId="3"/>
  </si>
  <si>
    <t>黍殻山</t>
    <rPh sb="0" eb="1">
      <t>キビ</t>
    </rPh>
    <rPh sb="1" eb="2">
      <t>カラ</t>
    </rPh>
    <rPh sb="2" eb="3">
      <t>ヤマ</t>
    </rPh>
    <phoneticPr fontId="3"/>
  </si>
  <si>
    <t>2023/09/22</t>
    <phoneticPr fontId="3"/>
  </si>
  <si>
    <t>https://yamap.com/activities/26907544</t>
  </si>
  <si>
    <t>23/09/22  高尾山ウオーク（高尾山口駅・6号路・高尾山山頂・稲荷山コース・TAKAO599）</t>
    <phoneticPr fontId="3"/>
  </si>
  <si>
    <t>2023/09/19</t>
    <phoneticPr fontId="3"/>
  </si>
  <si>
    <t>https://yamap.com/activities/26875332</t>
  </si>
  <si>
    <t>23/09/19  高尾山ウオーク（稲荷山コース・高尾山山頂・富士道・3号路・高尾病院裏）</t>
    <phoneticPr fontId="3"/>
  </si>
  <si>
    <t>2.:27</t>
    <phoneticPr fontId="3"/>
  </si>
  <si>
    <t>2023/09/17</t>
    <phoneticPr fontId="3"/>
  </si>
  <si>
    <t>https://yamap.com/activities/26805068</t>
  </si>
  <si>
    <t>23/09/17  富士見台周回（小仏関跡裏・地蔵峰・熊笹山・北高尾富士見台・矢倉沢・小下沢林道）</t>
    <phoneticPr fontId="3"/>
  </si>
  <si>
    <t>お坊山</t>
    <rPh sb="1" eb="3">
      <t>ボウヤマ</t>
    </rPh>
    <phoneticPr fontId="3"/>
  </si>
  <si>
    <t>2023/09/15</t>
    <phoneticPr fontId="3"/>
  </si>
  <si>
    <t>https://yamap.com/activities/26737215</t>
  </si>
  <si>
    <t>23/09/15  扇山ウオーク（安達野BS・荻ノ丸・犬目丸・扇山・梨の木平・鳥沢駅）</t>
    <phoneticPr fontId="3"/>
  </si>
  <si>
    <t>2023/09/12</t>
    <phoneticPr fontId="3"/>
  </si>
  <si>
    <t>https://yamap.com/activities/26697823</t>
  </si>
  <si>
    <t>23/09/12  公園伝いに南大沢駅（長沼公園・平山城址公園・堀之内寺沢里山公園・せせらぎ緑道・長池公園・清水入緑地）</t>
    <phoneticPr fontId="3"/>
  </si>
  <si>
    <t>2023/09/11</t>
    <phoneticPr fontId="3"/>
  </si>
  <si>
    <t>https://yamap.com/activities/26684669</t>
  </si>
  <si>
    <t>23/09/11  七国辺ウオーク（七国山・市境尾根・作ヶ畬・鎌倉古道・御殿峠・道了堂跡）</t>
    <phoneticPr fontId="3"/>
  </si>
  <si>
    <t>丸川峠</t>
    <rPh sb="0" eb="3">
      <t>マルカワトウゲ</t>
    </rPh>
    <phoneticPr fontId="3"/>
  </si>
  <si>
    <t>2023/09/10</t>
    <phoneticPr fontId="3"/>
  </si>
  <si>
    <t>https://yamap.com/activities/26655142</t>
  </si>
  <si>
    <t>23/09/10  高尾山北側ウオーク（高尾梅郷遊歩道⇔・高尾山北尾根・4号路・522m圏峰北東尾根・するさし橋）</t>
    <phoneticPr fontId="3"/>
  </si>
  <si>
    <t>2023/09/06</t>
    <phoneticPr fontId="3"/>
  </si>
  <si>
    <t>https://yamap.com/activities/26578857</t>
  </si>
  <si>
    <t>23/09/06  高尾山⤴⤵⤴⤵（1・2・3・4・5・6・稲荷山C・冨士道・病院裏C・金毘羅社尾根）</t>
    <phoneticPr fontId="3"/>
  </si>
  <si>
    <t>2023/09/03</t>
    <phoneticPr fontId="3"/>
  </si>
  <si>
    <t>https://yamap.com/activities/26526700</t>
  </si>
  <si>
    <t>23/09/03  醍醐林道水場迄（松枝橋・浅川右岸CR・陣馬街道・醍醐林道・水場）40.7km By Raleigh</t>
    <phoneticPr fontId="3"/>
  </si>
  <si>
    <t>本間ノ頭</t>
    <rPh sb="0" eb="2">
      <t>ホンマ</t>
    </rPh>
    <rPh sb="3" eb="4">
      <t>アタマ</t>
    </rPh>
    <phoneticPr fontId="3"/>
  </si>
  <si>
    <t>2023/08/31</t>
    <phoneticPr fontId="3"/>
  </si>
  <si>
    <t>https://yamap.com/activities/26451771</t>
  </si>
  <si>
    <t>23/08/31  南高尾辺ウオーク（穴川左岸尾根・榎窪山・大洞山・大垂水橋・学習の道・稲荷山コース）</t>
    <phoneticPr fontId="3"/>
  </si>
  <si>
    <t>2023/08/29</t>
    <phoneticPr fontId="3"/>
  </si>
  <si>
    <t>https://yamap.com/activities/26427421</t>
  </si>
  <si>
    <t>2023/08/26</t>
    <phoneticPr fontId="3"/>
  </si>
  <si>
    <t>https://yamap.com/activities/26354996</t>
  </si>
  <si>
    <t>23/08/26  多摩湖CR（多摩大橋通り・多摩湖CR・狭山境緑道・五日市街）62.8km By Raleigh</t>
    <phoneticPr fontId="3"/>
  </si>
  <si>
    <t>石砂山</t>
    <rPh sb="0" eb="3">
      <t>イシスナヤマ</t>
    </rPh>
    <phoneticPr fontId="3"/>
  </si>
  <si>
    <t>2023/08/24</t>
    <phoneticPr fontId="3"/>
  </si>
  <si>
    <t>https://yamap.com/activities/26313289</t>
  </si>
  <si>
    <t>23/08/24  八王子ウオーク（南大沢駅・小山内裏公園・御殿峠・片倉西尾根・湯殿川）</t>
    <phoneticPr fontId="3"/>
  </si>
  <si>
    <t>2023/08/22</t>
    <phoneticPr fontId="3"/>
  </si>
  <si>
    <t>https://yamap.com/activities/26290511</t>
  </si>
  <si>
    <t>23/08/22  東高尾辺ウオーク（榛名尾根・市境尾根・草戸峠・四辻・TAKAO599）</t>
    <phoneticPr fontId="3"/>
  </si>
  <si>
    <t>2023/08/20</t>
    <phoneticPr fontId="3"/>
  </si>
  <si>
    <t>https://yamap.com/activities/26245413</t>
  </si>
  <si>
    <t>23/08/20  高尾の林道ウオーク（高尾山口・6号路・高尾林道・大平林道・高尾城山・日影乗鞍・高尾駅）</t>
    <phoneticPr fontId="3"/>
  </si>
  <si>
    <t>大室山</t>
    <rPh sb="0" eb="3">
      <t>オオムロヤマ</t>
    </rPh>
    <phoneticPr fontId="3"/>
  </si>
  <si>
    <t>2023/08/16</t>
    <phoneticPr fontId="3"/>
  </si>
  <si>
    <t>https://yamap.com/activities/26162357/edit</t>
  </si>
  <si>
    <t>23/08/16  底沢周回撤退（小仏BS・小仏峠・底沢口・千木良登山口・・撤退！）</t>
    <phoneticPr fontId="3"/>
  </si>
  <si>
    <t>2023/08/13</t>
    <phoneticPr fontId="3"/>
  </si>
  <si>
    <t>https://yamap.com/activities/26111826</t>
  </si>
  <si>
    <t>23/08/13  八王子散歩（台町散田線・八王子市幹線1級34号・城山川・市役所通り）</t>
    <phoneticPr fontId="3"/>
  </si>
  <si>
    <t>2023/08/11</t>
    <phoneticPr fontId="3"/>
  </si>
  <si>
    <t>https://yamap.com/activities/26036462</t>
  </si>
  <si>
    <t>23/08/11  相模湖駅迄（高尾山口駅・稲荷山・高尾山・小仏城山・峰尾山・弁天橋・相模湖駅）</t>
    <phoneticPr fontId="3"/>
  </si>
  <si>
    <t>鶴ケ鳥屋山</t>
    <rPh sb="0" eb="1">
      <t>ツル</t>
    </rPh>
    <rPh sb="2" eb="5">
      <t>トリヤサン</t>
    </rPh>
    <phoneticPr fontId="3"/>
  </si>
  <si>
    <t>2023/08/09</t>
    <phoneticPr fontId="3"/>
  </si>
  <si>
    <t>https://yamap.com/activities/26002712</t>
    <phoneticPr fontId="3"/>
  </si>
  <si>
    <t>23/08/09  小山内裏公園までサイクリング　24.5㎞ By Raleigh</t>
    <phoneticPr fontId="3"/>
  </si>
  <si>
    <t>2023/08/07</t>
    <phoneticPr fontId="3"/>
  </si>
  <si>
    <t>https://yamap.com/activities/25981707</t>
  </si>
  <si>
    <t>23/08/07  高尾山ウオーク（病院裏・3号路・高尾山山頂・４号路・琵琶滝）</t>
    <phoneticPr fontId="3"/>
  </si>
  <si>
    <t>2023/08/04</t>
    <phoneticPr fontId="3"/>
  </si>
  <si>
    <t>https://yamap.com/activities/25902398</t>
  </si>
  <si>
    <t>23/08/04  御嶽神社（武蔵五日市駅・金比羅尾根・御岳山山頂・北東尾根・御嶽駅）</t>
    <phoneticPr fontId="3"/>
  </si>
  <si>
    <t>羽田</t>
    <rPh sb="0" eb="2">
      <t>ハネダ</t>
    </rPh>
    <phoneticPr fontId="3"/>
  </si>
  <si>
    <t>2023/08/02</t>
    <phoneticPr fontId="3"/>
  </si>
  <si>
    <t>https://yamap.com/activities/25875808</t>
  </si>
  <si>
    <t>23/08/02  是政橋迄サイクリング（浅川CR・多摩川CR・是政橋・川崎街道・高幡不動尊）44.6㎞  By Raleigh</t>
    <phoneticPr fontId="3"/>
  </si>
  <si>
    <t>bike.hm2@gmail.comB</t>
    <phoneticPr fontId="3"/>
  </si>
  <si>
    <t>2023/07/31</t>
    <phoneticPr fontId="3"/>
  </si>
  <si>
    <t>https://yamap.com/activities/25849712</t>
  </si>
  <si>
    <t>23/07/31  景信山辺り迄（稲荷山コース・頂上回避で小仏西側作業道・ヤゴ沢作業道）</t>
    <phoneticPr fontId="3"/>
  </si>
  <si>
    <t>2023/07/28</t>
    <phoneticPr fontId="3"/>
  </si>
  <si>
    <t>https://yamap.com/activities/25751907</t>
  </si>
  <si>
    <t>23/07/28  八王子ポタリング（浅川～湯殿川）25.2km By Raleigh</t>
    <phoneticPr fontId="3"/>
  </si>
  <si>
    <t>醍醐丸</t>
    <rPh sb="0" eb="3">
      <t>ダイゴマル</t>
    </rPh>
    <phoneticPr fontId="3"/>
  </si>
  <si>
    <t>2023/07/26</t>
    <phoneticPr fontId="3"/>
  </si>
  <si>
    <t>https://yamap.com/activities/25724367</t>
  </si>
  <si>
    <t>23/07/26  高尾山ウオーク（琵琶滝・2号路・４号路・高尾山頂・稲荷山コース）</t>
    <phoneticPr fontId="3"/>
  </si>
  <si>
    <t>2023/07/24</t>
    <phoneticPr fontId="3"/>
  </si>
  <si>
    <t>https://yamap.com/activities/25693932</t>
  </si>
  <si>
    <t>2023/07/20</t>
    <phoneticPr fontId="3"/>
  </si>
  <si>
    <t>https://yamap.com/activities/25583432</t>
  </si>
  <si>
    <t>23/07/20  雲取山ピストン（丹波山村村営駐車場・ブナ坂・ヨモギノ頭・小雲取山・雲取山）</t>
    <phoneticPr fontId="3"/>
  </si>
  <si>
    <t>日影乗鞍</t>
    <rPh sb="0" eb="4">
      <t>ヒカゲノリクラ</t>
    </rPh>
    <phoneticPr fontId="3"/>
  </si>
  <si>
    <t>2023/07/19</t>
    <phoneticPr fontId="3"/>
  </si>
  <si>
    <t>https://yamap.com/activities/25572285</t>
  </si>
  <si>
    <t>23/07/19  高尾山ウオーク（稲荷山コース・高尾山山頂・4号路・２号路・高尾病院裏）</t>
    <phoneticPr fontId="3"/>
  </si>
  <si>
    <t>2023/07/16</t>
    <phoneticPr fontId="3"/>
  </si>
  <si>
    <t>https://yamap.com/activities/25481254</t>
  </si>
  <si>
    <t>23/07/16  南高尾山稜（法大BS・小松HC・南高尾・大平林道・高尾林道・3号路・病院裏）</t>
    <phoneticPr fontId="3"/>
  </si>
  <si>
    <t>2023/07/15</t>
    <phoneticPr fontId="3"/>
  </si>
  <si>
    <t>https://yamap.com/activities/25435884</t>
  </si>
  <si>
    <t>23/07/15  羽村堰サイクリング（浅川CR・ひよどり山トンネル・多摩川CR・阿蘇神社・奥多摩街道・多摩川CR・浅川CR）56.7㎞ By Raleigh</t>
    <phoneticPr fontId="3"/>
  </si>
  <si>
    <t>羽根子山</t>
    <rPh sb="0" eb="2">
      <t>ハネ</t>
    </rPh>
    <rPh sb="2" eb="3">
      <t>コ</t>
    </rPh>
    <rPh sb="3" eb="4">
      <t>ヤマ</t>
    </rPh>
    <phoneticPr fontId="3"/>
  </si>
  <si>
    <t>2023/07/14</t>
    <phoneticPr fontId="3"/>
  </si>
  <si>
    <t>https://yamap.com/activities/25416845</t>
  </si>
  <si>
    <t>23/07/14  日本橋浜町ウオーク（本籍地で謄本を・久松小学校・三丁目三番地・日本橋支所・日本橋）</t>
    <phoneticPr fontId="3"/>
  </si>
  <si>
    <t>2023/07/09</t>
    <phoneticPr fontId="3"/>
  </si>
  <si>
    <t>https://yamap.com/activities/25366511</t>
  </si>
  <si>
    <t>23/07/09  品川通りウオーク②（大蔵運動公園・等々力駅・洗足池駅・西大井駅・天王洲アイル駅）</t>
    <phoneticPr fontId="3"/>
  </si>
  <si>
    <t>2023/07/07</t>
    <phoneticPr fontId="3"/>
  </si>
  <si>
    <t>https://yamap.com/activities/25321368</t>
  </si>
  <si>
    <t>23/07/07  高尾ウオーク（6号路・高尾山山頂・逆沢作業道・日影林道・裏高尾渓流線歩道）</t>
    <phoneticPr fontId="3"/>
  </si>
  <si>
    <t>丹沢山</t>
    <rPh sb="0" eb="2">
      <t>タンザワ</t>
    </rPh>
    <rPh sb="2" eb="3">
      <t>サン</t>
    </rPh>
    <phoneticPr fontId="3"/>
  </si>
  <si>
    <t>2023/07/06</t>
    <phoneticPr fontId="3"/>
  </si>
  <si>
    <t>https://yamap.com/activities/25308398</t>
  </si>
  <si>
    <t>23/07/06  品川通りウオーク①（府中大國魂神社・飛田給駅・鶴川街道交差点・狛江駅・野川新井橋・大蔵運動場）</t>
    <phoneticPr fontId="3"/>
  </si>
  <si>
    <t>2023/07/05</t>
    <phoneticPr fontId="3"/>
  </si>
  <si>
    <t>https://yamap.com/activities/25298174</t>
  </si>
  <si>
    <t>23/07/05  東高尾辺ウオーク（浅川金刀比羅神社・四辻・草戸峠・市境尾根・法政大学尾根）</t>
    <phoneticPr fontId="3"/>
  </si>
  <si>
    <t>2023/07/03</t>
    <phoneticPr fontId="3"/>
  </si>
  <si>
    <t>https://yamap.com/activities/25271918</t>
  </si>
  <si>
    <t>大菩薩</t>
    <rPh sb="0" eb="3">
      <t>ダイボサツ</t>
    </rPh>
    <phoneticPr fontId="3"/>
  </si>
  <si>
    <t>2023/06/28</t>
    <phoneticPr fontId="3"/>
  </si>
  <si>
    <t>https://yamap.com/activities/25182694</t>
  </si>
  <si>
    <t>23/06/28  高尾山ウオーク（病院裏・浄心門・4号路・高尾山頂・３号路・琵琶滝）</t>
    <phoneticPr fontId="3"/>
  </si>
  <si>
    <t>2023/06/25</t>
    <phoneticPr fontId="3"/>
  </si>
  <si>
    <t>https://yamap.com/activities/25129765</t>
  </si>
  <si>
    <t>23/06/25  多摩湖サイクリング（甲州街道・芋窪街道・青梅街道・多摩湖CR・野山北公園自転車道・残堀川・多摩大橋通り・滝山街道）51.3㎞ By Raleigh</t>
    <phoneticPr fontId="3"/>
  </si>
  <si>
    <t>2023/06/23</t>
    <phoneticPr fontId="3"/>
  </si>
  <si>
    <t>https://yamap.com/activities/25059374</t>
  </si>
  <si>
    <t>23/06/23  日影P～周回（日影P・446m圏・日影乗鞍・城山～高尾山・北尾根・日影キャンプ場）</t>
    <phoneticPr fontId="3"/>
  </si>
  <si>
    <t>陣馬山</t>
    <rPh sb="0" eb="1">
      <t>ジン</t>
    </rPh>
    <rPh sb="1" eb="2">
      <t>ウマ</t>
    </rPh>
    <rPh sb="2" eb="3">
      <t>ヤマ</t>
    </rPh>
    <phoneticPr fontId="3"/>
  </si>
  <si>
    <t>2023/06/19</t>
    <phoneticPr fontId="3"/>
  </si>
  <si>
    <t>https://yamap.com/activities/25011939</t>
  </si>
  <si>
    <t>23/06/19  駅から散歩（八王子駅・小宮公園・滝山城址公園・谷地川・道の駅・ひよどり山トンネル）</t>
    <phoneticPr fontId="3"/>
  </si>
  <si>
    <t>2023/06/18</t>
    <phoneticPr fontId="3"/>
  </si>
  <si>
    <t>https://yamap.com/activities/24963062</t>
  </si>
  <si>
    <t>23/06/18  川沿いサイクリング（浅川CR・多摩川CR・国道20号）35.1㎞ By Raleigh</t>
    <phoneticPr fontId="3"/>
  </si>
  <si>
    <t>2023/06/15</t>
    <phoneticPr fontId="3"/>
  </si>
  <si>
    <t>https://yamap.com/activities/24879476</t>
  </si>
  <si>
    <t>23/06/15  景信山辺ウオーク（小仏峠・西側作業道・白沢峠・72号鉄塔・木下沢林道・逆沢作業道・景信山登山口）</t>
    <phoneticPr fontId="3"/>
  </si>
  <si>
    <t>塔ノ岳</t>
    <rPh sb="0" eb="1">
      <t>トウ</t>
    </rPh>
    <rPh sb="2" eb="3">
      <t>ダケ</t>
    </rPh>
    <phoneticPr fontId="3"/>
  </si>
  <si>
    <t>2023/06/12</t>
    <phoneticPr fontId="3"/>
  </si>
  <si>
    <t>https://yamap.com/activities/24854526</t>
  </si>
  <si>
    <t>23/06/12  紫陽花と多摩川ウオーク（高畑不動尊＆調布駅・多摩川CR・二子玉川駅）</t>
    <phoneticPr fontId="3"/>
  </si>
  <si>
    <t>2023/06/11</t>
    <phoneticPr fontId="3"/>
  </si>
  <si>
    <t>https://yamap.com/activities/24837149</t>
  </si>
  <si>
    <t>23/06/11  雨の高尾山ウオーク（琵琶滝・２号路・4号路・高尾山頂・稲荷山コース）</t>
    <phoneticPr fontId="3"/>
  </si>
  <si>
    <t>2023/06/07</t>
    <phoneticPr fontId="3"/>
  </si>
  <si>
    <t>https://yamap.com/activities/24763745</t>
  </si>
  <si>
    <t>23/06/07  小仏城山ピストン（病院裏・3号路・南北作業道・城山南西VR・大平林道・４号路・琵琶滝）</t>
    <phoneticPr fontId="3"/>
  </si>
  <si>
    <t>大山</t>
    <rPh sb="0" eb="2">
      <t>オオヤマ</t>
    </rPh>
    <phoneticPr fontId="3"/>
  </si>
  <si>
    <t>2023/06/05</t>
    <phoneticPr fontId="3"/>
  </si>
  <si>
    <t>https://yamap.com/activities/24732101</t>
  </si>
  <si>
    <t>23/06/05  八王子ウオーク（北野駅・道了堂跡・御殿峠・鎌倉古道・作ケ畬・七国峠・HOME）</t>
    <phoneticPr fontId="3"/>
  </si>
  <si>
    <t>2023/06/04</t>
    <phoneticPr fontId="3"/>
  </si>
  <si>
    <t>https://yamap.com/activities/24688537</t>
  </si>
  <si>
    <t>23/06/04  八王子ポタリング（陵南大橋・浅川・多摩川・府中の森・拝島橋・国道16号）50.1km By Raleigh</t>
    <phoneticPr fontId="3"/>
  </si>
  <si>
    <t>2023/06/03</t>
    <phoneticPr fontId="3"/>
  </si>
  <si>
    <t>https://yamap.com/activities/24659502</t>
  </si>
  <si>
    <t>23/06/03  高尾山ウオーク（稲荷山コース・山頂・3号路・高尾病院裏）高尾山ウオーク（稲荷山コース・山頂・3号路・高尾病院裏）</t>
    <phoneticPr fontId="3"/>
  </si>
  <si>
    <t>檜洞丸</t>
    <rPh sb="0" eb="3">
      <t>ヒノキホラマル</t>
    </rPh>
    <phoneticPr fontId="3"/>
  </si>
  <si>
    <t>2023/05/30</t>
    <phoneticPr fontId="3"/>
  </si>
  <si>
    <t>https://yamap.com/activities/24615947</t>
  </si>
  <si>
    <t>23/05/30  高尾山ウオーク（高尾病院裏・2号路・４号路みやま橋・高尾山頂・冨士道・１号路）　高尾山ウオーク（高尾病院裏・2号路・４号路みやま橋・高尾山頂・冨士道・１号路）</t>
    <phoneticPr fontId="3"/>
  </si>
  <si>
    <t>2023/05/28</t>
    <phoneticPr fontId="3"/>
  </si>
  <si>
    <t>https://yamap.com/activities/24568083</t>
  </si>
  <si>
    <t>2023/05/27</t>
    <phoneticPr fontId="3"/>
  </si>
  <si>
    <t>https://yamap.com/activities/24516599</t>
  </si>
  <si>
    <t>23/05/27　八王子ウオーク（北野駅から浅川沿いに）</t>
    <phoneticPr fontId="3"/>
  </si>
  <si>
    <t>本社ケ丸</t>
    <rPh sb="0" eb="2">
      <t>ホンシャ</t>
    </rPh>
    <rPh sb="3" eb="4">
      <t>マル</t>
    </rPh>
    <phoneticPr fontId="3"/>
  </si>
  <si>
    <t>2023/05/26</t>
    <phoneticPr fontId="3"/>
  </si>
  <si>
    <t>https://yamap.com/activities/24492692</t>
  </si>
  <si>
    <t>23/05/26　昭和橋ピストン（小倉橋・相模川左岸511号・高田橋・昭和橋・相模川右岸際旧道）39.3km By Raleigh</t>
    <phoneticPr fontId="3"/>
  </si>
  <si>
    <t>2023/05/22</t>
    <phoneticPr fontId="3"/>
  </si>
  <si>
    <t>https://yamap.com/activities/24437837</t>
  </si>
  <si>
    <t>23/05/22　相模湖駅迄リハビリウオーク（椚田遺跡公園通り・甲州街道）</t>
    <phoneticPr fontId="3"/>
  </si>
  <si>
    <t>2023/05/17</t>
    <phoneticPr fontId="3"/>
  </si>
  <si>
    <t>https://yamap.com/activities/24303051</t>
  </si>
  <si>
    <t>23/05/17　尾根幹から野川（国道16号・戦車道・南多摩尾根幹線道路・鶴川街道・野川CR・東八道路・国道２０号）55.1㎞ By Raleigh</t>
    <phoneticPr fontId="3"/>
  </si>
  <si>
    <t>扇山</t>
    <rPh sb="0" eb="2">
      <t>オオギヤマ</t>
    </rPh>
    <phoneticPr fontId="3"/>
  </si>
  <si>
    <t>2023/05/15</t>
    <phoneticPr fontId="3"/>
  </si>
  <si>
    <t>https://yamap.com/activities/24272609</t>
  </si>
  <si>
    <t>23/05/15　高尾山ピストン（階段が無いコースで1号路・冨士道の往復）高尾山ピストン（階段が無いコースで1号路・冨士道の往復）</t>
    <phoneticPr fontId="3"/>
  </si>
  <si>
    <t>2023/05/14</t>
    <phoneticPr fontId="3"/>
  </si>
  <si>
    <t>https://yamap.com/activities/24262294</t>
  </si>
  <si>
    <t>23/05/14　都立砧公園ウォーキング</t>
    <phoneticPr fontId="3"/>
  </si>
  <si>
    <t>2023/05/12</t>
    <phoneticPr fontId="3"/>
  </si>
  <si>
    <t>https://yamap.com/activities/24213924</t>
  </si>
  <si>
    <t xml:space="preserve">23/05/12　陣馬高原下まで（浅川CR・陣馬街道・美山通り）40.3km By Raleigh </t>
    <phoneticPr fontId="3"/>
  </si>
  <si>
    <t>2023/05/08</t>
    <phoneticPr fontId="3"/>
  </si>
  <si>
    <t>https://yamap.com/activities/24154460</t>
  </si>
  <si>
    <t>23/05/08　雨の高尾山（稲荷山・3号路で左膝を確認しながらの散歩）</t>
    <phoneticPr fontId="3"/>
  </si>
  <si>
    <t>2023/05/05</t>
    <phoneticPr fontId="3"/>
  </si>
  <si>
    <t>https://yamap.com/activities/24100468</t>
  </si>
  <si>
    <t>2023/05/04</t>
    <phoneticPr fontId="3"/>
  </si>
  <si>
    <t>https://yamap.com/activities/24038533</t>
  </si>
  <si>
    <t>景信山</t>
    <rPh sb="0" eb="3">
      <t>カゲノブヤマ</t>
    </rPh>
    <phoneticPr fontId="3"/>
  </si>
  <si>
    <t>2023/05/03</t>
    <phoneticPr fontId="3"/>
  </si>
  <si>
    <t>https://yamap.com/activities/24000009</t>
  </si>
  <si>
    <t xml:space="preserve">23/05/03　江の島まで（町田街道・境川CR・片瀬橋・国道467・国道246・境川CR・町田街道）103.4km By Raleigh  </t>
    <phoneticPr fontId="3"/>
  </si>
  <si>
    <t>kobiki469@gmail.comB</t>
    <phoneticPr fontId="3"/>
  </si>
  <si>
    <t>2023/04/29</t>
    <phoneticPr fontId="3"/>
  </si>
  <si>
    <t>https://yamap.com/activities/23834409</t>
  </si>
  <si>
    <t>2023/04/28</t>
    <phoneticPr fontId="3"/>
  </si>
  <si>
    <t>https://yamap.com/activities/23810508</t>
  </si>
  <si>
    <t>23/04/28　鳥居原園地まで（新小倉橋・関交差点・鳥屋・鳥居原園地・青山交差点・三ケ木・津久井湖）41.3㎞ By Raleigh</t>
    <phoneticPr fontId="3"/>
  </si>
  <si>
    <t>松生山</t>
    <rPh sb="0" eb="2">
      <t>マツイケ</t>
    </rPh>
    <rPh sb="2" eb="3">
      <t>ヤマ</t>
    </rPh>
    <phoneticPr fontId="3"/>
  </si>
  <si>
    <t>2023/04/25</t>
    <phoneticPr fontId="3"/>
  </si>
  <si>
    <t>https://yamap.com/activities/23778289</t>
  </si>
  <si>
    <t>2023/04/23</t>
    <phoneticPr fontId="3"/>
  </si>
  <si>
    <t>https://yamap.com/activities/23749388</t>
  </si>
  <si>
    <t>23/04/23　等々力スタジアムまで（浅川CR・多摩川CR・等々力運動公園・稲木北緑地公園) 79.9km By Raleigh</t>
    <phoneticPr fontId="3"/>
  </si>
  <si>
    <t>2023/04/21</t>
    <phoneticPr fontId="3"/>
  </si>
  <si>
    <t>https://yamap.com/activities/23655953</t>
  </si>
  <si>
    <t>23/04/21　何時もの公園コース（都立長沼・平山城址・堀之内寺沢・せせらぎ緑道・都立長池・清水入緑地）何時もの公園コース（都立長沼・平山城址・堀之内寺沢・せせらぎ緑道・都立長池・清水入緑地）</t>
    <phoneticPr fontId="3"/>
  </si>
  <si>
    <t>日ノ出山</t>
    <rPh sb="0" eb="1">
      <t>ヒ</t>
    </rPh>
    <rPh sb="2" eb="3">
      <t>デ</t>
    </rPh>
    <rPh sb="3" eb="4">
      <t>ヤマ</t>
    </rPh>
    <phoneticPr fontId="3"/>
  </si>
  <si>
    <t>2023/04/19</t>
    <phoneticPr fontId="3"/>
  </si>
  <si>
    <t>https://yamap.com/activities/23626471</t>
  </si>
  <si>
    <t>2023/04/14</t>
    <phoneticPr fontId="3"/>
  </si>
  <si>
    <t>https://yamap.com/activities/23543008</t>
  </si>
  <si>
    <t>23/04/14　静かな高尾散歩（するさし橋・日影沢林道・高尾山北尾根・南尾根・富士見園地・研究路・一丁平・逆沢作業道・日影）</t>
    <phoneticPr fontId="3"/>
  </si>
  <si>
    <t>2023/04/05</t>
    <phoneticPr fontId="3"/>
  </si>
  <si>
    <t>https://yamap.com/activities/23466103</t>
  </si>
  <si>
    <t>角研山</t>
    <rPh sb="0" eb="1">
      <t>カド</t>
    </rPh>
    <rPh sb="1" eb="2">
      <t>ケン</t>
    </rPh>
    <rPh sb="2" eb="3">
      <t>ヤマ</t>
    </rPh>
    <phoneticPr fontId="3"/>
  </si>
  <si>
    <t>https://yamap.com/activities/23385418</t>
  </si>
  <si>
    <t>23/04/05　人里の枝垂れ桜・秋川街道・檜原街道ピストン 72.7㎞ By Raleigh</t>
    <phoneticPr fontId="3"/>
  </si>
  <si>
    <t>2023/04/02</t>
    <phoneticPr fontId="3"/>
  </si>
  <si>
    <t>https://yamap.com/activities/23312670</t>
  </si>
  <si>
    <t>23/04/02　高尾山稲荷山コース再開・改良？改悪？</t>
    <phoneticPr fontId="3"/>
  </si>
  <si>
    <t>2023/03/29</t>
    <phoneticPr fontId="3"/>
  </si>
  <si>
    <t>https://yamap.com/activities/23227715</t>
  </si>
  <si>
    <t>大谷ケ丸</t>
    <rPh sb="0" eb="2">
      <t>オオヤ</t>
    </rPh>
    <rPh sb="3" eb="4">
      <t>マル</t>
    </rPh>
    <phoneticPr fontId="3"/>
  </si>
  <si>
    <t>2023/03/27</t>
    <phoneticPr fontId="3"/>
  </si>
  <si>
    <t>https://yamap.com/activities/23195202</t>
  </si>
  <si>
    <t>2023/03/24</t>
    <phoneticPr fontId="3"/>
  </si>
  <si>
    <t>https://yamap.com/activities/23155214</t>
  </si>
  <si>
    <t>23/03/24　浅川・多摩川CRで花見がてらのサイクリング 64.3km By Raleigh浅川・多摩川CRで花見がてらのサイクリング 64.3km By Raleigh</t>
    <phoneticPr fontId="3"/>
  </si>
  <si>
    <t>2023/03/16</t>
    <phoneticPr fontId="3"/>
  </si>
  <si>
    <t>https://yamap.com/activities/23014299</t>
  </si>
  <si>
    <t>23/03/16　浅川・多摩川・乞田川・尾根幹線・戦車道・16号 ・湯殿川 47.4km By GT-Lts2</t>
    <phoneticPr fontId="3"/>
  </si>
  <si>
    <t>三ノ塔</t>
    <rPh sb="0" eb="1">
      <t>サン</t>
    </rPh>
    <rPh sb="2" eb="3">
      <t>トウ</t>
    </rPh>
    <phoneticPr fontId="3"/>
  </si>
  <si>
    <t>2023/01/21</t>
    <phoneticPr fontId="3"/>
  </si>
  <si>
    <t>https://yamap.com/activities/22144035</t>
  </si>
  <si>
    <t>23/01/25　高尾ウオーク（金ぴら尾根320m圏～北側VRを挟んで奥高尾登山道まで）</t>
    <phoneticPr fontId="3"/>
  </si>
  <si>
    <t>https://yamap.com/activities/22068760</t>
  </si>
  <si>
    <t>23/01/21　八王子ウオーク（長沼公園・平山城址公園・堀之内寺沢里山公園・せせらぎ緑道・長沼公園・清水入緑地）</t>
    <phoneticPr fontId="3"/>
  </si>
  <si>
    <t>2023/01/19</t>
    <phoneticPr fontId="3"/>
  </si>
  <si>
    <t>https://yamap.com/activities/22042002</t>
  </si>
  <si>
    <t>ガタクリ峰</t>
    <rPh sb="4" eb="5">
      <t>ミネ</t>
    </rPh>
    <phoneticPr fontId="3"/>
  </si>
  <si>
    <t>2023/01/13</t>
    <phoneticPr fontId="3"/>
  </si>
  <si>
    <t>https://yamap.com/activities/21967241</t>
  </si>
  <si>
    <t>2023/01/11</t>
    <phoneticPr fontId="3"/>
  </si>
  <si>
    <t>https://yamap.com/activities/21942513</t>
  </si>
  <si>
    <t>23/01/11　高尾北側ウオーク（日影P・北尾根・高尾山・逆沢作業道・日影林道・萩原作業道・小仏城山・東尾根・日影キャンプ場）</t>
    <phoneticPr fontId="3"/>
  </si>
  <si>
    <t>2023/01/09</t>
    <phoneticPr fontId="3"/>
  </si>
  <si>
    <t>https://yamap.com/activities/21901846</t>
  </si>
  <si>
    <t>23/01/09　伊豆下田爪木崎（水仙まつり＆ウオーキング）</t>
    <phoneticPr fontId="3"/>
  </si>
  <si>
    <t>犬越路</t>
    <rPh sb="0" eb="1">
      <t>イヌ</t>
    </rPh>
    <rPh sb="1" eb="2">
      <t>コシ</t>
    </rPh>
    <rPh sb="2" eb="3">
      <t>ミチ</t>
    </rPh>
    <phoneticPr fontId="3"/>
  </si>
  <si>
    <t>2023/01/07</t>
    <phoneticPr fontId="3"/>
  </si>
  <si>
    <t>https://yamap.com/activities/21839890</t>
  </si>
  <si>
    <t>23/01/07　八王子散歩（山田駅から、京王電鉄御陵線の跡を歩いてみました）</t>
    <phoneticPr fontId="3"/>
  </si>
  <si>
    <t>2023/01/06</t>
    <phoneticPr fontId="3"/>
  </si>
  <si>
    <t>https://yamap.com/activities/21828507</t>
  </si>
  <si>
    <t xml:space="preserve">23/01/06　払沢ノ滝サイクリング（陣馬街道・秋川街道・檜原街道・五日市街道・睦橋通り・奥多摩街道・国道16号）57.7㎞　By GT-Lts2  </t>
    <phoneticPr fontId="3"/>
  </si>
  <si>
    <t>2023/01/04</t>
    <phoneticPr fontId="3"/>
  </si>
  <si>
    <t>https://yamap.com/activities/21796612</t>
  </si>
  <si>
    <t>姫次</t>
    <rPh sb="0" eb="2">
      <t>ヒメツギ</t>
    </rPh>
    <phoneticPr fontId="3"/>
  </si>
  <si>
    <t>INDEX22.html</t>
    <phoneticPr fontId="3"/>
  </si>
  <si>
    <t>2022/12/31</t>
    <phoneticPr fontId="3"/>
  </si>
  <si>
    <t>https://yamap.com/activities/21693186</t>
  </si>
  <si>
    <t>2022/12/27</t>
    <phoneticPr fontId="3"/>
  </si>
  <si>
    <t>https://yamap.com/activities/21625854</t>
  </si>
  <si>
    <t>2022/12/23</t>
    <phoneticPr fontId="3"/>
  </si>
  <si>
    <t>https://yamap.com/activities/21568402</t>
  </si>
  <si>
    <t>22/12/23　八王子・町田ポタリング（小山内裏公園戦車道路・町田市尾根緑道・鶴見川源流地・長池公園・せせらぎ緑道）32.2㎞　By AlexMoulton</t>
    <phoneticPr fontId="3"/>
  </si>
  <si>
    <t>江の島</t>
    <rPh sb="0" eb="1">
      <t>エ</t>
    </rPh>
    <rPh sb="2" eb="3">
      <t>シマ</t>
    </rPh>
    <phoneticPr fontId="3"/>
  </si>
  <si>
    <t>2022/12/20</t>
    <phoneticPr fontId="3"/>
  </si>
  <si>
    <t>https://yamap.com/activities/21550704</t>
  </si>
  <si>
    <t>22/12/20  高尾ウオーク（千木良BS・峰尾山・小仏城山・高尾山・稲荷山・高尾山口ST）</t>
    <phoneticPr fontId="3"/>
  </si>
  <si>
    <t>2022/12/18</t>
    <phoneticPr fontId="3"/>
  </si>
  <si>
    <t>https://yamap.com/activities/21522167</t>
  </si>
  <si>
    <t>2022/12/17</t>
    <phoneticPr fontId="3"/>
  </si>
  <si>
    <t>https://yamap.com/activities/21502299</t>
  </si>
  <si>
    <t>22/12/17  八王子散歩（七国峠・作ヶ畬歩道・御殿峠・堂了堂跡）</t>
    <phoneticPr fontId="3"/>
  </si>
  <si>
    <t>要倉山</t>
    <rPh sb="0" eb="3">
      <t>ヨウクラヤマ</t>
    </rPh>
    <phoneticPr fontId="3"/>
  </si>
  <si>
    <t>2022/12/14</t>
    <phoneticPr fontId="3"/>
  </si>
  <si>
    <t>https://yamap.com/activities/21476416</t>
  </si>
  <si>
    <t>22/12/14  リハビリサイクリング（浅川・大栗川・御殿峠・湯殿川）45.2㎞　By AlexMoulton</t>
    <phoneticPr fontId="3"/>
  </si>
  <si>
    <t>2022/12/10</t>
    <phoneticPr fontId="3"/>
  </si>
  <si>
    <t>https://yamap.com/activities/21392857</t>
  </si>
  <si>
    <t>22/12/10  忍野八海散策</t>
    <phoneticPr fontId="3"/>
  </si>
  <si>
    <t>2022/12/09</t>
    <phoneticPr fontId="3"/>
  </si>
  <si>
    <t>https://yamap.com/activities/21380697</t>
  </si>
  <si>
    <t>22/12/09  高尾散歩（稲荷山コース・山頂・6号路）</t>
    <phoneticPr fontId="3"/>
  </si>
  <si>
    <t>御前山</t>
    <rPh sb="0" eb="3">
      <t>ゴゼンヤマ</t>
    </rPh>
    <phoneticPr fontId="3"/>
  </si>
  <si>
    <t>2022/12/07</t>
    <phoneticPr fontId="3"/>
  </si>
  <si>
    <t>https://yamap.com/activities/21361353</t>
  </si>
  <si>
    <t>22/12/07  棒ノ折山（上成木BS・小沢峠・黒山⇔棒ノ折山・岩茸石山・馬仏山西尾根・川井ST）</t>
    <phoneticPr fontId="3"/>
  </si>
  <si>
    <t>2022/12/03</t>
    <phoneticPr fontId="3"/>
  </si>
  <si>
    <t>https://yamap.com/activities/21291555</t>
  </si>
  <si>
    <t>22/12/03  高尾ウオーク（病院裏・3号路・逆沢作業道⤵・萩原作業道⤴・学習の歩道・大平林道・高尾林道・稲荷山コース）</t>
    <phoneticPr fontId="3"/>
  </si>
  <si>
    <t>2022/12/02</t>
    <phoneticPr fontId="3"/>
  </si>
  <si>
    <t>https://yamap.com/activities/21273525</t>
  </si>
  <si>
    <t>22/12/02  調布～二子玉川ウオーク</t>
    <phoneticPr fontId="3"/>
  </si>
  <si>
    <t>大久保山</t>
    <rPh sb="0" eb="4">
      <t>オオクボヤマ</t>
    </rPh>
    <phoneticPr fontId="3"/>
  </si>
  <si>
    <t>2022/12/01</t>
    <phoneticPr fontId="3"/>
  </si>
  <si>
    <t>https://yamap.com/activities/21264855</t>
  </si>
  <si>
    <t>22/12/01  八王子ウオーク（片倉城跡周辺・栃谷戸公園・大船緑地・寺田緑地）</t>
    <phoneticPr fontId="3"/>
  </si>
  <si>
    <t>2022/11/30</t>
    <phoneticPr fontId="3"/>
  </si>
  <si>
    <t>https://yamap.com/activities/21256083</t>
  </si>
  <si>
    <t>22/11/30  八王子城山ウオーク（川原宿大橋・心源院尾根・八王子城山・城山川林道・太鼓曲輪尾根・駒木野・高尾駅）</t>
    <rPh sb="20" eb="21">
      <t>カワ</t>
    </rPh>
    <rPh sb="21" eb="23">
      <t>ハラジュク</t>
    </rPh>
    <phoneticPr fontId="3"/>
  </si>
  <si>
    <t>2022/11/27</t>
    <phoneticPr fontId="3"/>
  </si>
  <si>
    <t>https://yamap.com/activities/21211072</t>
  </si>
  <si>
    <t xml:space="preserve">22/11/27  狭山丘陵サイクリング（多摩大橋通・狭山湖外周道路・多摩湖自転車道路）57.4㎞　By GT-Lts2  </t>
    <phoneticPr fontId="3"/>
  </si>
  <si>
    <t>仏果山</t>
    <rPh sb="0" eb="3">
      <t>ブッカサン</t>
    </rPh>
    <phoneticPr fontId="3"/>
  </si>
  <si>
    <t>2022/11/26</t>
    <phoneticPr fontId="3"/>
  </si>
  <si>
    <t>https://yamap.com/activities/21168297</t>
  </si>
  <si>
    <t>22/11/26  八王子ウオーク（近所の湯殿川周辺をウォーカバウト）</t>
    <phoneticPr fontId="3"/>
  </si>
  <si>
    <t>2022/11/25</t>
    <phoneticPr fontId="3"/>
  </si>
  <si>
    <t>https://yamap.com/activities/21152830</t>
  </si>
  <si>
    <t>22/11/25  高幡不動尊金剛寺ウオーク（愛宕山）</t>
    <phoneticPr fontId="3"/>
  </si>
  <si>
    <t>2022/11/24</t>
    <phoneticPr fontId="3"/>
  </si>
  <si>
    <t>https://yamap.com/activities/21140968</t>
  </si>
  <si>
    <t>22/11/24  北高尾ウオーク（日影BS・矢倉沢経路・富士見台・新多摩線74号鉄塔・小下沢・逆沢の頭・景信山東尾根・日影BS）</t>
    <phoneticPr fontId="3"/>
  </si>
  <si>
    <t>2022/11/21</t>
    <phoneticPr fontId="3"/>
  </si>
  <si>
    <t>https://yamap.com/activities/21107114</t>
  </si>
  <si>
    <t>22/11/21  高尾ウオーク（高尾病院裏・2・4号路・高尾山山頂・高尾山北尾根・日影沢林道終点・千代田稲荷・高尾梅郷歩道）</t>
    <phoneticPr fontId="3"/>
  </si>
  <si>
    <t>2022/11/19</t>
    <phoneticPr fontId="3"/>
  </si>
  <si>
    <t>https://yamap.com/activities/21061380</t>
  </si>
  <si>
    <t>22/11/19  南高尾ウオーク（穴川左岸尾根・三沢峠・泰光寺山南尾根⤵・西山峠南尾根⤴・三井水源林・中沢山西尾根⤴・中沢林道）</t>
    <rPh sb="10" eb="11">
      <t>ミナミ</t>
    </rPh>
    <phoneticPr fontId="3"/>
  </si>
  <si>
    <t>0815pantani@gmail.comB</t>
    <phoneticPr fontId="3"/>
  </si>
  <si>
    <t>2022/11/17</t>
    <phoneticPr fontId="3"/>
  </si>
  <si>
    <t>https://yamap.com/activities/21014288</t>
  </si>
  <si>
    <t>22/11/17  日ノ出山（上養沢バス停・ 都道201号十里木御嶽停車場線山道・日の出山・高峰山・築瀬尾根・沢井駅）</t>
    <phoneticPr fontId="3"/>
  </si>
  <si>
    <t>2022/11/16</t>
    <phoneticPr fontId="3"/>
  </si>
  <si>
    <t>https://yamap.com/activities/20999645</t>
  </si>
  <si>
    <t>22/11/16  八王子散歩（都立長沼公園・都立平山城址公園・堀之内寺沢里山公園・せせらぎ緑道・都立長池公園）</t>
    <phoneticPr fontId="3"/>
  </si>
  <si>
    <t>2022/11/14</t>
    <phoneticPr fontId="3"/>
  </si>
  <si>
    <t>https://yamap.com/activities/20979734</t>
  </si>
  <si>
    <t>22/11/14  高尾ウオーク（稲荷山コース・高尾山山頂・もみじ台・北側作業道・小仏城山南東谷コース・日影）</t>
    <phoneticPr fontId="3"/>
  </si>
  <si>
    <t>2022/11/12</t>
    <phoneticPr fontId="3"/>
  </si>
  <si>
    <t>https://yamap.com/activities/20912115</t>
  </si>
  <si>
    <t>22/11/12  八王子ウォーク(八王子駅・都立小宮公園・滝山城跡公園・滝山城跡下BS)</t>
    <phoneticPr fontId="3"/>
  </si>
  <si>
    <t>2022/11/11</t>
    <phoneticPr fontId="3"/>
  </si>
  <si>
    <t>https://yamap.com/activities/20892402</t>
  </si>
  <si>
    <t>22/11/11  八王子ウオーク（法大BS・小松HC・城山湖・草戸山・八方台・初沢山・高尾駅南口）</t>
    <phoneticPr fontId="3"/>
  </si>
  <si>
    <t>2022/11/09</t>
    <phoneticPr fontId="3"/>
  </si>
  <si>
    <t>https://yamap.com/activities/20870956</t>
  </si>
  <si>
    <t>22/11/09  飯能ウオーク④（東吾野駅・天覚山・久須美山・多峯主山・天覧山・東吾野駅）</t>
    <phoneticPr fontId="3"/>
  </si>
  <si>
    <t>2022/11/06</t>
    <phoneticPr fontId="3"/>
  </si>
  <si>
    <t>https://yamap.com/activities/20802353</t>
  </si>
  <si>
    <t xml:space="preserve">22/11/06  あきる野の紅葉(戸沢峠・廣徳寺・龍珠院・石舟橋・秋川橋) 46.8㎞ By  GT-Lts2  </t>
    <phoneticPr fontId="3"/>
  </si>
  <si>
    <t>2022/11/05</t>
    <phoneticPr fontId="3"/>
  </si>
  <si>
    <t>https://yamap.com/activities/20750710</t>
  </si>
  <si>
    <t>22/11/05  都立長沼公園ウオーク（尾根道を上ったり、下ったり）</t>
    <phoneticPr fontId="3"/>
  </si>
  <si>
    <t>2022/11/03</t>
    <phoneticPr fontId="3"/>
  </si>
  <si>
    <t>https://yamap.com/activities/20684096</t>
  </si>
  <si>
    <t>22/11/03  榛名湖ウオーク（硯岩・鬢櫛山・烏帽子ケ岳・湖岸道路）</t>
    <phoneticPr fontId="3"/>
  </si>
  <si>
    <t>2022/11/02</t>
    <phoneticPr fontId="3"/>
  </si>
  <si>
    <t>https://yamap.com/activities/20670345</t>
  </si>
  <si>
    <t>22/11/02  飯能ウオーク（正丸駅・五輪山・伊豆ケ岳・高畑山・天目指峠・子の権現・イモリ山・西吾野駅）</t>
    <phoneticPr fontId="3"/>
  </si>
  <si>
    <t>2022/10/31</t>
    <phoneticPr fontId="3"/>
  </si>
  <si>
    <t>https://yamap.com/activities/20652659</t>
  </si>
  <si>
    <t>22/10/31  伏馬田入口BS・石砂山・牧馬峠・石老山・顕鏡寺・石老山入口バス停</t>
    <phoneticPr fontId="3"/>
  </si>
  <si>
    <t>2022/10/29</t>
    <phoneticPr fontId="3"/>
  </si>
  <si>
    <t>https://yamap.com/activities/20559731</t>
  </si>
  <si>
    <t>22/10/29  八王子ウオーク（湯殿川・片倉西尾根道・鎌倉古道・鑓水緑道・都立小山内裏公園）</t>
    <phoneticPr fontId="3"/>
  </si>
  <si>
    <t>2022/10/21</t>
    <phoneticPr fontId="3"/>
  </si>
  <si>
    <t>https://yamap.com/activities/20373361</t>
  </si>
  <si>
    <t>22/10/21  東高尾ウオーク（初沢山・拓大尾根・草戸山・榎窪山・城山発電所・小松HC尾根）</t>
    <phoneticPr fontId="3"/>
  </si>
  <si>
    <t>2022/10/19</t>
    <phoneticPr fontId="3"/>
  </si>
  <si>
    <t>https://yamap.com/activities/20339128</t>
  </si>
  <si>
    <t>22/10/19  高尾ウォーク(高尾山口駅・稲荷山コース・高尾山山頂・３号路・琵琶滝・TAKAO599)</t>
    <phoneticPr fontId="3"/>
  </si>
  <si>
    <t>2022/10/17</t>
    <phoneticPr fontId="3"/>
  </si>
  <si>
    <t>https://yamap.com/activities/20320291</t>
  </si>
  <si>
    <t>22/10/17  陣馬高尾ウオーク（陣馬高原下BS・陣馬山・景信山・小仏城山・高尾山・稲荷山・高尾山口駅）</t>
    <phoneticPr fontId="3"/>
  </si>
  <si>
    <t>2022/10/16</t>
    <phoneticPr fontId="3"/>
  </si>
  <si>
    <t>https://yamap.com/activities/20287536</t>
  </si>
  <si>
    <t>22/10/16  八王子散歩（七国山・東京造形大学）</t>
    <phoneticPr fontId="3"/>
  </si>
  <si>
    <t>2022/10/11</t>
    <phoneticPr fontId="3"/>
  </si>
  <si>
    <t>https://yamap.com/activities/20167169</t>
  </si>
  <si>
    <t>22/10/11  飯能ウオーク（芦ヶ久保駅・二子山・武川岳・山伏峠・伊豆ケ岳・正丸峠・正丸駅）</t>
    <phoneticPr fontId="3"/>
  </si>
  <si>
    <t>2022/10/10</t>
    <phoneticPr fontId="3"/>
  </si>
  <si>
    <t>https://yamap.com/activities/20150784</t>
  </si>
  <si>
    <t>22/10/10  高尾ウオーク（高尾病院裏・3号路・高尾山山頂・逆沢作業道・日影・高尾梅郷歩道・高尾駅）</t>
    <phoneticPr fontId="3"/>
  </si>
  <si>
    <t>2022/10/08</t>
    <phoneticPr fontId="3"/>
  </si>
  <si>
    <t>https://yamap.com/activities/20073671</t>
  </si>
  <si>
    <t>22/10/08  藤野ウオーク（藤野駅・小渕山・鷹取山・上沢井橋・一ノ尾尾根・陣馬山・陣馬高原下）</t>
    <phoneticPr fontId="3"/>
  </si>
  <si>
    <t>2022/10/04</t>
    <phoneticPr fontId="3"/>
  </si>
  <si>
    <t>https://yamap.com/activities/20027442</t>
  </si>
  <si>
    <t>22/10/04  飯能アルプス（西吾野駅・子ノ山・六石ノ頭・栃谷ノ頭・大高山・吾野ノ頭・天覚山・東吾野駅）</t>
    <phoneticPr fontId="3"/>
  </si>
  <si>
    <t>2022/10/02</t>
    <phoneticPr fontId="3"/>
  </si>
  <si>
    <t>https://yamap.com/activities/19970230</t>
  </si>
  <si>
    <t xml:space="preserve">22/10/02  狭山湖外周道路・多摩湖自転車道路サイクリング 64.8㎞ By  GT-Lts2  </t>
    <phoneticPr fontId="3"/>
  </si>
  <si>
    <t>2022/09/29</t>
    <phoneticPr fontId="3"/>
  </si>
  <si>
    <t>https://yamap.com/activities/19870102</t>
  </si>
  <si>
    <t>2022/09/27</t>
    <phoneticPr fontId="3"/>
  </si>
  <si>
    <t>https://yamap.com/activities/19845094</t>
  </si>
  <si>
    <t>22/09/27  関八州見晴台（西吾野駅・大滝・不動滝・白滝・関八州見晴台・傘杉峠・顔振峠・吾野駅）</t>
    <phoneticPr fontId="3"/>
  </si>
  <si>
    <t>2022/09/26</t>
    <phoneticPr fontId="3"/>
  </si>
  <si>
    <t>https://yamap.com/activities/19830078</t>
  </si>
  <si>
    <t>22/09/26  高尾林道ウオーク（病院裏・6号路・高尾林道・大平林道・一丁平・小仏城山・TAKAO599）</t>
    <phoneticPr fontId="3"/>
  </si>
  <si>
    <t>2022/09/22</t>
    <phoneticPr fontId="3"/>
  </si>
  <si>
    <t>https://yamap.com/activities/19721256</t>
  </si>
  <si>
    <t>22/09/22  高尾ウオーク（浅川金刀比羅宮・落合・金比羅台・1号路・4号路・高尾山頂・3号路・病院裏・6号路・稲荷山）</t>
    <phoneticPr fontId="3"/>
  </si>
  <si>
    <t>2022/09/16</t>
    <phoneticPr fontId="3"/>
  </si>
  <si>
    <t>https://yamap.com/activities/19620701</t>
  </si>
  <si>
    <t>22/09/16  木下沢周辺ウォーク(矢倉沢経路・富士見台・高ドッケ南尾根・小下沢林道・逆沢ノ頭東尾根・景信山東尾根)</t>
    <phoneticPr fontId="3"/>
  </si>
  <si>
    <t>2022/09/14</t>
    <phoneticPr fontId="3"/>
  </si>
  <si>
    <t>https://yamap.com/activities/19587455</t>
  </si>
  <si>
    <t>2022/09/12</t>
    <phoneticPr fontId="3"/>
  </si>
  <si>
    <t>https://yamap.com/activities/19562332</t>
  </si>
  <si>
    <t>22/09/12  高尾山１号路ピストン（1号路・薬王院・高尾山山頂）</t>
    <phoneticPr fontId="3"/>
  </si>
  <si>
    <t>2022/09/10</t>
    <phoneticPr fontId="3"/>
  </si>
  <si>
    <t>https://yamap.com/activities/19485682</t>
  </si>
  <si>
    <t>22/09/10  南高尾山稜横断（神明台BS・赤馬・新多摩線58号鉄塔・南高尾山稜・440m圏北尾根・吉高菊一稲荷・TAKAO599）</t>
    <phoneticPr fontId="3"/>
  </si>
  <si>
    <t>2022/09/09</t>
    <phoneticPr fontId="3"/>
  </si>
  <si>
    <t>https://yamap.com/activities/19457421</t>
  </si>
  <si>
    <t>22/09/09  八王子ウオーク（金刀比羅尾根・四辻・東高尾山稜・草戸峠・町田市境尾根・榛名尾根・湯殿川）</t>
    <phoneticPr fontId="3"/>
  </si>
  <si>
    <t>2022/09/05</t>
    <phoneticPr fontId="3"/>
  </si>
  <si>
    <t>https://yamap.com/activities/19418286</t>
  </si>
  <si>
    <t xml:space="preserve">22/09/05  宮ケ瀬サイクリング（新小倉橋・県道510・国道412・県道513・鳥居原園地・奥野林道・津久井湖）53.5㎞ By GT-Lts2  </t>
    <phoneticPr fontId="3"/>
  </si>
  <si>
    <t>2022/09/03</t>
    <phoneticPr fontId="3"/>
  </si>
  <si>
    <t>https://yamap.com/activities/19358347</t>
  </si>
  <si>
    <t>22/09/03  小仏城山（宮ノ台BS・雷岩山・小仏城山・4号路休憩ベンチ・522m圏南東尾根・南浅川摺指橋・高尾駅）</t>
    <phoneticPr fontId="3"/>
  </si>
  <si>
    <t>2022/09/01</t>
    <phoneticPr fontId="3"/>
  </si>
  <si>
    <t>https://yamap.com/activities/19335713</t>
  </si>
  <si>
    <t>22/09/01  南大沢迄ウオーキング（湯殿川・白山通り・白山神社・柳沢の池公園・南大沢駅）</t>
    <phoneticPr fontId="3"/>
  </si>
  <si>
    <t>2022/08/30</t>
    <phoneticPr fontId="3"/>
  </si>
  <si>
    <t>https://yamap.com/activities/19318331</t>
  </si>
  <si>
    <t xml:space="preserve">22/08/30  浅川サイクリング（府中四谷橋・鶴牧橋・松枝橋・川原宿大橋・陣馬街道・陣馬高原下BS・鶴牧橋・小仏BS）79.5㎞ By GT-Lts2 </t>
    <phoneticPr fontId="3"/>
  </si>
  <si>
    <t>2022/08/27</t>
  </si>
  <si>
    <t>https://yamap.com/activities/19242472</t>
  </si>
  <si>
    <t>22/08/27  高尾散歩（稲荷山⤴・富士見園地・萩原作業道⤵・逆沢作業道⤴・高尾山北尾根⤵・いろはの森⤴・4号路・高尾病院裏⤵）</t>
    <phoneticPr fontId="3"/>
  </si>
  <si>
    <t>2022/08/24</t>
  </si>
  <si>
    <t>https://yamap.com/activities/19205440</t>
  </si>
  <si>
    <t>22/08/24  北秋川上流端ピストン（松姫通り・秋川街道・檜原街道・水根本宿線・藤倉）68.9㎞ By GT-Lts2</t>
    <phoneticPr fontId="3"/>
  </si>
  <si>
    <t>2022/08/22</t>
  </si>
  <si>
    <t>https://yamap.com/activities/19178104</t>
  </si>
  <si>
    <t>2022/08/19</t>
  </si>
  <si>
    <t>https://yamap.com/activities/19105887</t>
  </si>
  <si>
    <t>22/08/19  大垂水林道ウオーク（穴川左岸尾根・西山峠・三井水源林歩道・無名峰・大垂水林道・学習の歩道・稲荷山コース）</t>
    <phoneticPr fontId="3"/>
  </si>
  <si>
    <t>2022/08/17</t>
  </si>
  <si>
    <t>https://yamap.com/activities/19083007</t>
  </si>
  <si>
    <t>22/08/17  高尾散歩（6号路・富士道・3号路・4号路・高尾山山頂・稲荷山コース）</t>
    <phoneticPr fontId="3"/>
  </si>
  <si>
    <t>2022/08/14</t>
  </si>
  <si>
    <t>https://yamap.com/activities/19019884</t>
  </si>
  <si>
    <t>22/08/14  井の頭通りウオーク（渋谷駅・井の頭通り入口交差点・代々木上原・代田橋・永福町・吉祥寺・関前五丁目交差点）</t>
    <phoneticPr fontId="3"/>
  </si>
  <si>
    <t>2022/08/11</t>
  </si>
  <si>
    <t>https://yamap.com/activities/18947166</t>
  </si>
  <si>
    <t>22/08/11  高尾散歩（病院裏口・3号路・高尾山・北尾根・日影キャンプ場・446m圏・日影乗鞍北尾根・浅川神社）</t>
    <phoneticPr fontId="3"/>
  </si>
  <si>
    <t>2022/08/09</t>
  </si>
  <si>
    <t>https://yamap.com/activities/18906956</t>
  </si>
  <si>
    <t>22/08/09  高水三山（軍畑ST・高水山・岩茸石山・惣岳山・沢井ST）</t>
    <phoneticPr fontId="3"/>
  </si>
  <si>
    <t>2022/08/07</t>
  </si>
  <si>
    <t>https://yamap.com/activities/18869205</t>
  </si>
  <si>
    <t>22/08/07  多摩湖サイクリング（多摩大橋通り・多摩湖北側自転車道・多摩湖自転車歩行者道・五日市街道）62.2km By GT-Lts2</t>
    <phoneticPr fontId="3"/>
  </si>
  <si>
    <t>2022/08/05</t>
  </si>
  <si>
    <t>https://yamap.com/activities/18820062</t>
  </si>
  <si>
    <t>22/08/05  八王子散歩（長沼公園・平山城址公園・堀之内寺沢里山公園・せせらぎ緑道・長池公園・清水入緑地）</t>
    <phoneticPr fontId="3"/>
  </si>
  <si>
    <t>2022/08/03</t>
  </si>
  <si>
    <t>https://yamap.com/activities/18801343</t>
  </si>
  <si>
    <t>22/08/03  八王子散歩（HOME・田町・小宮公園・滝山城跡公園・高月城跡）</t>
    <phoneticPr fontId="3"/>
  </si>
  <si>
    <t>2022/08/02</t>
  </si>
  <si>
    <t>https://yamap.com/activities/18788841</t>
  </si>
  <si>
    <t>22/08/02  高尾散歩（稲荷山コース・高尾山・小仏城山・小仏峠・甲州道中・相模湖駅）</t>
    <phoneticPr fontId="3"/>
  </si>
  <si>
    <t>2022/07/30</t>
  </si>
  <si>
    <t>https://yamap.com/activities/18714566</t>
  </si>
  <si>
    <t>22/07/30  高尾散歩（稲荷山コース・巻道作業道で小仏城山・城山北東尾根・高尾駅）</t>
    <phoneticPr fontId="3"/>
  </si>
  <si>
    <t>2022/07/27</t>
  </si>
  <si>
    <t>https://yamap.com/activities/18670136</t>
  </si>
  <si>
    <t>22/07/27  国道16号”都内”ポタリング（境川両国橋・御殿山・浅川橋・拝島橋・横田第五ゲート・二本木交差点）53.7km By GT-Lts2</t>
    <phoneticPr fontId="3"/>
  </si>
  <si>
    <t>2022/07/25</t>
  </si>
  <si>
    <t>https://yamap.com/activities/18643585</t>
  </si>
  <si>
    <t>22/07/25  八王子散歩（湯殿川と八王子南バイパス）</t>
    <phoneticPr fontId="3"/>
  </si>
  <si>
    <t>2022/07/24</t>
  </si>
  <si>
    <t>https://yamap.com/activities/18611043</t>
  </si>
  <si>
    <t>22/07/24  東八通りポタリング（国道20号日野バイパス・東八道路・国道20号・鶴川街道・多摩川CR・浅川CR）65.1km By GT-Lts2</t>
    <phoneticPr fontId="3"/>
  </si>
  <si>
    <t>2022/07/22</t>
  </si>
  <si>
    <t>https://yamap.com/activities/18554825</t>
  </si>
  <si>
    <t>22/07/22  高尾散歩（稲荷山コース・6号路）</t>
    <phoneticPr fontId="3"/>
  </si>
  <si>
    <t>2022/07/20</t>
  </si>
  <si>
    <t>https://yamap.com/activities/18533827</t>
  </si>
  <si>
    <t>22/07/20  新奥多摩街道ポタリング（甲州街道・日野橋・新奥多摩街道・奥多摩街道・多摩川CR・多摩大橋通り）51.1km By GT-Lts2</t>
    <phoneticPr fontId="3"/>
  </si>
  <si>
    <t>2022/07/18</t>
  </si>
  <si>
    <t>https://yamap.com/activities/18504175</t>
  </si>
  <si>
    <t>22/07/18  高尾散歩（病院裏口・2号路・4号路・5号路・稲荷山）</t>
    <phoneticPr fontId="3"/>
  </si>
  <si>
    <t>2022/07/17</t>
  </si>
  <si>
    <t>https://yamap.com/activities/18465541</t>
  </si>
  <si>
    <t>22/07/17  連雀通りウォーク(恋ヶ窪ST・府中街道分岐・連雀通り・人見街道分岐・新川通りBS)</t>
    <phoneticPr fontId="3"/>
  </si>
  <si>
    <t>2022/07/14</t>
  </si>
  <si>
    <t>https://yamap.com/activities/18429703</t>
  </si>
  <si>
    <t>22/07/14  序に八王子散歩（母校"中央大学杉並高等学校"の高校野球都予選応援に・御所水通り・甲州街道・松姫通り）</t>
    <phoneticPr fontId="3"/>
  </si>
  <si>
    <t>2022/07/13</t>
  </si>
  <si>
    <t>https://yamap.com/activities/18421168</t>
  </si>
  <si>
    <t>22/07/13  上柚木迄ウオーク（母校"中央大学附属高等学校"の高校野球都予選を応援に、自宅から徒歩で上柚木球場へ）</t>
    <phoneticPr fontId="3"/>
  </si>
  <si>
    <t>2022/07/12</t>
  </si>
  <si>
    <t>https://yamap.com/activities/18412034</t>
  </si>
  <si>
    <t>22/07/12  人見街道ウオーク（東府中ST・新小金井街道・人見街道・井の頭通り・五日市街道春日神社BS）</t>
    <phoneticPr fontId="3"/>
  </si>
  <si>
    <t>2022/07/09</t>
  </si>
  <si>
    <t>https://yamap.com/activities/18347970</t>
  </si>
  <si>
    <t>22/07/09  高尾周辺ウオーク（法政大学BT・小松HC・榎窪山・南高尾山稜・小仏城山・巻道で高尾山口駅）</t>
    <phoneticPr fontId="3"/>
  </si>
  <si>
    <t>2022/07/07</t>
  </si>
  <si>
    <t>https://yamap.com/activities/18321891</t>
  </si>
  <si>
    <t>22/07/07  新小金井街道ポタリング（浅川CR・多摩川CR・新小金井街道・志木街道・府中街道・東八道路）70.4km By AlexMoulton</t>
    <phoneticPr fontId="3"/>
  </si>
  <si>
    <t>2022/07/05</t>
  </si>
  <si>
    <t>https://yamap.com/activities/18304113</t>
  </si>
  <si>
    <t>22/07/05  高尾ウオーク（高尾山口駅・稲荷山コース・6号路・四辻・金刀比羅尾根・高尾駅）</t>
    <phoneticPr fontId="3"/>
  </si>
  <si>
    <t>INDEX22.html</t>
    <phoneticPr fontId="3"/>
  </si>
  <si>
    <t>0815outdoor@gmail.comB</t>
    <phoneticPr fontId="3"/>
  </si>
  <si>
    <t>2022/07/02</t>
  </si>
  <si>
    <t>https://yamap.com/activities/18242162</t>
  </si>
  <si>
    <t>22/07/02  高尾ウオーク（高尾駅・小仏峠・小仏城山・大平林道・高尾林道・稲荷山・高尾山口駅）</t>
    <phoneticPr fontId="3"/>
  </si>
  <si>
    <t>2022/06/30</t>
  </si>
  <si>
    <t>https://yamap.com/activities/18210497</t>
  </si>
  <si>
    <t>2022/06/27</t>
  </si>
  <si>
    <t>https://yamap.com/activities/18175929</t>
  </si>
  <si>
    <t>22/06/27  序に小野路散歩（別所BS・関屋の切通し・六地蔵・浅間神社・扇橋・小山田緑地・鶴牧5丁目BS）</t>
    <phoneticPr fontId="3"/>
  </si>
  <si>
    <t>2022/06/26</t>
  </si>
  <si>
    <t>https://yamap.com/activities/18151077</t>
  </si>
  <si>
    <t>22/06/26  高尾散歩（病院裏・4号路・高尾山山頂・3号路・琵琶滝・TAKAO599・HOME）</t>
    <phoneticPr fontId="3"/>
  </si>
  <si>
    <t>2022/06/24</t>
  </si>
  <si>
    <t>https://yamap.com/activities/18096815</t>
  </si>
  <si>
    <t>2022/06/23</t>
  </si>
  <si>
    <t>https://yamap.com/activities/18087068</t>
  </si>
  <si>
    <t>22/06/23  八王子散歩（榛名尾根・市境尾根・草戸峠・八方台・拓大尾根）</t>
    <phoneticPr fontId="3"/>
  </si>
  <si>
    <t>2022/06/20</t>
  </si>
  <si>
    <t>https://yamap.com/activities/18058151</t>
  </si>
  <si>
    <t>22/06/20  高尾散歩（稲荷山・高尾山・３号路・病院裏）</t>
    <phoneticPr fontId="3"/>
  </si>
  <si>
    <t>2022/06/19</t>
  </si>
  <si>
    <t>https://yamap.com/activities/18040121</t>
  </si>
  <si>
    <t>22/06/19  小倉山から津久井湖（小倉橋・小倉山・三増峠・志田山・雨乞山・津久井湖）</t>
    <phoneticPr fontId="3"/>
  </si>
  <si>
    <t>2022/06/17</t>
  </si>
  <si>
    <t>https://yamap.com/activities/17964728</t>
  </si>
  <si>
    <t>22/06/17  美山通り＆山田通りウォーク(高尾街道、城山大橋交差点～秋川街道、上川橋交差点＆秋川街道、上川霊園入口交差点〜永田橋通り、西平井交差点)</t>
    <phoneticPr fontId="3"/>
  </si>
  <si>
    <t>2022/06/13</t>
  </si>
  <si>
    <t>https://yamap.com/activities/17923033</t>
  </si>
  <si>
    <t>2022/06/11</t>
  </si>
  <si>
    <t>https://yamap.com/activities/17865500</t>
  </si>
  <si>
    <t>22/06/11  都道201号「十里木御嶽停車場線亅ウオーク（檜原街道、十里木交差点〜御岳宿坊〜青梅街道、御嶽駅前交差点）</t>
    <phoneticPr fontId="3"/>
  </si>
  <si>
    <t>2022/06/07</t>
  </si>
  <si>
    <t>https://yamap.com/activities/17811658</t>
  </si>
  <si>
    <t>22/06/07  高尾散歩（地蔵峰・唐沢山・日影乗鞍・小仏城山・高尾山）</t>
    <phoneticPr fontId="3"/>
  </si>
  <si>
    <t>2022/06/05</t>
  </si>
  <si>
    <t>https://yamap.com/activities/17786069</t>
  </si>
  <si>
    <t>22/06/05  多摩ﾓﾉﾚｰﾙ通り＆芋窪街道ウオーク（南多摩尾根幹線道路、多摩南の交差点～奥多摩街道、立川柴崎四丁目交差点＆立川通り、高松二丁目交差点～青梅街道、芋窪交差点）</t>
    <phoneticPr fontId="3"/>
  </si>
  <si>
    <t>2022/06/03</t>
  </si>
  <si>
    <t>https://yamap.com/activities/17711493</t>
  </si>
  <si>
    <t>22/06/03  東高尾ウオーク（穴川左岸尾根・龍籠山・榎窪山・草戸山・金刀比羅尾根）</t>
    <phoneticPr fontId="3"/>
  </si>
  <si>
    <t>2022/06/01</t>
  </si>
  <si>
    <t>https://yamap.com/activities/17683874</t>
  </si>
  <si>
    <t>22/06/01  平山通りウオーク(芝溝街道、厨子大橋交差点～甲州街道、石川入口交差点)</t>
    <phoneticPr fontId="3"/>
  </si>
  <si>
    <t>2022/05/31</t>
  </si>
  <si>
    <t>https://yamap.com/activities/17674057</t>
  </si>
  <si>
    <t>22/05/31  高尾山ウオーク（稲荷山・5号路・山頂・6号路・病院裏・3号路・富士道・4号路・1号路）一筆書</t>
    <phoneticPr fontId="3"/>
  </si>
  <si>
    <t>2022/05/29</t>
  </si>
  <si>
    <t>https://yamap.com/activities/17630950</t>
  </si>
  <si>
    <t>22/05/29  奥多摩街道ウオーク（甲州街道、日野橋交差点～旧青梅街道、勝沼交差点）</t>
    <phoneticPr fontId="3"/>
  </si>
  <si>
    <t>2022/05/28</t>
  </si>
  <si>
    <t>https://yamap.com/activities/17575085</t>
  </si>
  <si>
    <t>22/05/28  小金井街道ウオーク（甲州街道、小金井街道入口交差点～埼玉県境柳瀬川、清瀬橋）</t>
    <phoneticPr fontId="3"/>
  </si>
  <si>
    <t>2022/05/25</t>
  </si>
  <si>
    <t>https://yamap.com/activities/17538133</t>
  </si>
  <si>
    <t>22/05/25  五日市街道ウオーク其の②（芋窪街道、砂川七番交差点〜青梅街道、五日市街道入口交差点）</t>
    <phoneticPr fontId="3"/>
  </si>
  <si>
    <t>2022/05/24</t>
  </si>
  <si>
    <t>https://yamap.com/activities/17931621</t>
  </si>
  <si>
    <t>22/05/24  五日市街道ウオーク其の①（秋川街道、五日市駅前交差点〜芋窪街道、砂川七番交差点）</t>
    <phoneticPr fontId="3"/>
  </si>
  <si>
    <t>2022/05/19</t>
  </si>
  <si>
    <t>https://yamap.com/activities/17406177</t>
  </si>
  <si>
    <t>22/05/19  甲州街道ウオーク“都”其の②（府中市、けやき並木通り～外苑西通、四谷四丁目交差点）</t>
    <phoneticPr fontId="3"/>
  </si>
  <si>
    <t>2022/05/18</t>
  </si>
  <si>
    <t>https://yamap.com/activities/17395200</t>
  </si>
  <si>
    <t>22/05/18  甲州街道ウオーク“都”其の①（都県境、大垂水峠～府中市、けやき並木通り）</t>
    <phoneticPr fontId="3"/>
  </si>
  <si>
    <t>2022/05/15</t>
  </si>
  <si>
    <t>https://yamap.com/activities/17330836</t>
  </si>
  <si>
    <t>22/05/15  高尾北側ウオーク（高尾梅郷遊歩道・蛇滝林道・千代田稲荷尾根・522m圏・高尾山山頂・北尾根・日影沢林道・掛小屋尾根”仮称”）</t>
    <rPh sb="12" eb="14">
      <t>キタガワ</t>
    </rPh>
    <phoneticPr fontId="3"/>
  </si>
  <si>
    <t>2022/05/12</t>
  </si>
  <si>
    <t>https://yamap.com/activities/17287949</t>
  </si>
  <si>
    <t>22/05/12  川崎街道ウオーク（稲城市、神奈川県境～甲州街道、川崎街道入口）</t>
    <phoneticPr fontId="3"/>
  </si>
  <si>
    <t>2022/05/10</t>
  </si>
  <si>
    <t>https://yamap.com/activities/17264501</t>
  </si>
  <si>
    <t>22/05/10  府中街道ウオーク“都”（川崎街道、大丸交差点～所沢街道、久米川町交差点）</t>
    <phoneticPr fontId="3"/>
  </si>
  <si>
    <t>2022/05/08</t>
  </si>
  <si>
    <t>https://yamap.com/activities/17226163</t>
  </si>
  <si>
    <t>22/05/08  鎌倉街道ウオーク（神奈川県境、町田市「境川森野橋」～府中街道、府中本町駅入口交差点）</t>
    <phoneticPr fontId="3"/>
  </si>
  <si>
    <t>2022/05/06</t>
  </si>
  <si>
    <t>https://yamap.com/activities/17163983</t>
  </si>
  <si>
    <t>22/05/06  鶴川街道ウオーク（原町田大通り、原町田中央通り交差点～旧甲州街道、下石原一丁目交差点）</t>
    <phoneticPr fontId="3"/>
  </si>
  <si>
    <t>2022/05/04</t>
  </si>
  <si>
    <t>https://yamap.com/activities/17072780</t>
  </si>
  <si>
    <t>22/05/04  北野街道ウオーク（町田街道、館町交差点～府中街道、高幡橋南交差点）</t>
    <phoneticPr fontId="3"/>
  </si>
  <si>
    <t>2022/05/03</t>
  </si>
  <si>
    <t>https://yamap.com/activities/17015119</t>
  </si>
  <si>
    <t>22/05/03  滝山街道ウオーク（国道16号、左入町交差点～吉野街道、友田交差点）</t>
    <phoneticPr fontId="3"/>
  </si>
  <si>
    <t>2022/05/02</t>
  </si>
  <si>
    <t>https://yamap.com/activities/16991578</t>
  </si>
  <si>
    <t>22/05/02  高尾散歩（稲荷山・高尾山・もみじ台北側道・学習の道・大平林道・高尾林道・稲荷山コース）</t>
    <phoneticPr fontId="3"/>
  </si>
  <si>
    <t>2022/04/30</t>
  </si>
  <si>
    <t>https://yamap.com/activities/16924782</t>
  </si>
  <si>
    <t>22/04/30  野猿街道ウオーク(終点の国道20号日野バイパス、多摩青果市場交差点～始点の国道20号、横山町郵便局交差点)</t>
    <phoneticPr fontId="3"/>
  </si>
  <si>
    <t>2022/04/28</t>
  </si>
  <si>
    <t>https://yamap.com/activities/16890279</t>
  </si>
  <si>
    <t>22/04/28  秋川街道ウオーク（終点の甲州街道、本郷横町交差点～始点の旧青梅街道、住江町交差点）</t>
    <phoneticPr fontId="3"/>
  </si>
  <si>
    <t>2022/04/25</t>
  </si>
  <si>
    <t>https://yamap.com/activities/16865037</t>
  </si>
  <si>
    <t>22/04/25  町田街道ポタリング（国道20号「町田街道入口」から国道246号「町田市辻」・境川サイクリングロード）58.8㎞ By AlexMoulton</t>
    <phoneticPr fontId="3"/>
  </si>
  <si>
    <t>2022/04/22</t>
  </si>
  <si>
    <t>https://yamap.com/activities/16790927</t>
  </si>
  <si>
    <t>22/04/22  陣馬街道ウオーク（甲州街道追分から陣馬高原下BS↔和田峠ピストン）</t>
    <phoneticPr fontId="3"/>
  </si>
  <si>
    <t>2022/04/18</t>
  </si>
  <si>
    <t>https://yamap.com/activities/16744772</t>
  </si>
  <si>
    <t>22/04/18  高尾街道ウオーク（甲州街道「町田街道入口」交差点から、終点の滝山街道「戸吹」交差点）</t>
    <phoneticPr fontId="3"/>
  </si>
  <si>
    <t>2022/04/17</t>
  </si>
  <si>
    <t>https://yamap.com/activities/16718084</t>
  </si>
  <si>
    <t>22/04/17  (安達野BS・荻ノ丸・犬目丸・扇山・大久保山・カンバノ頭・長尾峰・コタラ山・百蔵山・大同山・大月ST）</t>
    <phoneticPr fontId="3"/>
  </si>
  <si>
    <t>2022/04/13</t>
  </si>
  <si>
    <t>https://yamap.com/activities/16653481</t>
  </si>
  <si>
    <t>22/04/13  序に野川散歩（甲州街道・野川・都立野川公園・西武線多摩駅・京王線武蔵野台駅）</t>
    <phoneticPr fontId="3"/>
  </si>
  <si>
    <t>2022/04/12</t>
  </si>
  <si>
    <t>https://yamap.com/activities/16638292</t>
  </si>
  <si>
    <t>22/04/12  恩方の尾根歩き（恩方上宿BS・千手山・天神山・興慶寺山・盆前山・恩方山・高留沢ノ頭・夕焼小焼BS）</t>
    <phoneticPr fontId="3"/>
  </si>
  <si>
    <t>2022/04/10</t>
  </si>
  <si>
    <t>https://yamap.com/activities/16591726</t>
  </si>
  <si>
    <t>22/04/10  相模川ポタリング（小倉橋「往路右岸」・新相模大橋「復路左岸」ピストン）53.8㎞ By AlexMoulton</t>
    <phoneticPr fontId="3"/>
  </si>
  <si>
    <t>2022/04/09</t>
  </si>
  <si>
    <t>https://yamap.com/activities/16545661</t>
  </si>
  <si>
    <t>22/04/09  公園通り抜け（長沼公園・平山城址公園・堀之内寺沢里山公園・堀之内沖ノ谷戸公園・せせらぎ緑道・長池公園・清水入緑地）</t>
    <phoneticPr fontId="3"/>
  </si>
  <si>
    <t>2022/04/08</t>
  </si>
  <si>
    <t>https://yamap.com/activities/16526155</t>
  </si>
  <si>
    <t>22/04/08  奥高尾ウオーク（陣馬高原下BS・メシモリ岩山・和田峠・陣馬高尾縦走路・高尾山頂・高尾山口駅）</t>
    <phoneticPr fontId="3"/>
  </si>
  <si>
    <t>2022/04/06</t>
  </si>
  <si>
    <t>https://yamap.com/activities/16500471</t>
  </si>
  <si>
    <t>22/04/06  橋本ウオーク（七国市境尾根・相原・橋本DIY・鎌倉古道・片倉西尾根）</t>
    <phoneticPr fontId="3"/>
  </si>
  <si>
    <t>2022/04/05</t>
  </si>
  <si>
    <t>https://yamap.com/activities/16487746</t>
  </si>
  <si>
    <t>22/04/05  高尾散歩（稲荷山・高尾山山頂・逆沢作業道・日影沢林道・掛小屋から高尾梅林）</t>
    <phoneticPr fontId="3"/>
  </si>
  <si>
    <t>2022/04/02</t>
  </si>
  <si>
    <t>https://yamap.com/activities/16427692</t>
  </si>
  <si>
    <t>22/04/02  TOKYOウオーク其の13（東大和・小平・東村山）</t>
    <phoneticPr fontId="3"/>
  </si>
  <si>
    <t>2022/03/30</t>
  </si>
  <si>
    <t>https://yamap.com/activities/16388780</t>
  </si>
  <si>
    <t>22/03/30  川沿いの桜（浅川・多摩川・多摩川原橋・乞田川・野猿街道）58.5㎞ By AlexMoulton</t>
    <phoneticPr fontId="3"/>
  </si>
  <si>
    <t>2022/03/28</t>
  </si>
  <si>
    <t>https://yamap.com/activities/16364273</t>
  </si>
  <si>
    <t>22/03/28  目黒川河口までウオーク（京王線千歳烏山駅・烏山緑道・目黒川・東京臨海高速鉄道天王洲アイル駅）</t>
    <phoneticPr fontId="3"/>
  </si>
  <si>
    <t>2022/03/25</t>
  </si>
  <si>
    <t>https://yamap.com/activities/16305411</t>
  </si>
  <si>
    <t>22/03/25  高尾散歩（高尾山ちか道・522m圏北東尾根・高尾山・もみじ台南西尾根・高尾山南西尾根・稲荷山）</t>
    <phoneticPr fontId="3"/>
  </si>
  <si>
    <t>2022/03/24</t>
  </si>
  <si>
    <t>https://yamap.com/activities/16296907</t>
  </si>
  <si>
    <t>22/03/24  調布散歩（調布駅・野川・都立砧公園）</t>
    <phoneticPr fontId="3"/>
  </si>
  <si>
    <t>2022/03/23</t>
  </si>
  <si>
    <t>https://yamap.com/activities/16283612</t>
  </si>
  <si>
    <t>22/03/23  八王子散歩（片倉つどいの森・堂了堂跡・御殿峠文化の鐘・鑓水緑道・小山内裏公園・南大沢）</t>
    <phoneticPr fontId="3"/>
  </si>
  <si>
    <t>2022/03/21</t>
  </si>
  <si>
    <t>https://yamap.com/activities/16257731</t>
  </si>
  <si>
    <t>22/03/21  八王子ウオーク(HOME・都立小宮公園・日光脇往還・滝山城跡公園・秋川Gスポーツ公園・戸吹BS)</t>
    <phoneticPr fontId="3"/>
  </si>
  <si>
    <t>2022/03/20</t>
  </si>
  <si>
    <t>https://yamap.com/activities/16220284</t>
  </si>
  <si>
    <t>22/03/20  川沿いをポタリング（湯殿川・浅川・多摩川・大栗川）35.5km ByAlexMoulton　</t>
    <phoneticPr fontId="3"/>
  </si>
  <si>
    <t>2022/03/19</t>
  </si>
  <si>
    <t>https://yamap.com/activities/16197004</t>
  </si>
  <si>
    <t>22/03/19  昭島ウォーク(⑧自然いっぱい玉川上水コース・⑨昭島横断コース)</t>
    <phoneticPr fontId="3"/>
  </si>
  <si>
    <t>2022/03/16</t>
  </si>
  <si>
    <t>https://yamap.com/activities/16170259</t>
  </si>
  <si>
    <t>22/03/16  浅川をポタリング（陵南大橋～長沼橋）30.2㎞ By AlexMoulton</t>
    <phoneticPr fontId="3"/>
  </si>
  <si>
    <t>2022/03/14</t>
  </si>
  <si>
    <t>https://yamap.com/activities/16151801</t>
  </si>
  <si>
    <t>22/03/14  築瀬尾根（上養沢・日ノ出山・高峰山・築瀬尾根・新秩父線28号鉄塔・沢井）</t>
    <phoneticPr fontId="3"/>
  </si>
  <si>
    <t>2022/03/12</t>
  </si>
  <si>
    <t>https://yamap.com/activities/16088068</t>
  </si>
  <si>
    <t>22/03/12  日野市ウオーク（⑥多摩川を歩こう！コース）</t>
    <phoneticPr fontId="3"/>
  </si>
  <si>
    <t>2022/03/11</t>
  </si>
  <si>
    <t>https://yamap.com/activities/16070898</t>
  </si>
  <si>
    <t>22/03/11  TOKYOウオーク其の12（青梅エリア）</t>
    <phoneticPr fontId="3"/>
  </si>
  <si>
    <t>2022/03/09</t>
  </si>
  <si>
    <t>https://yamap.com/activities/16048054</t>
  </si>
  <si>
    <t>22/03/09  八王子散歩（金刀比羅尾根・東高尾山稜・市境尾根&amp;法大尾根・榛名尾根）</t>
    <phoneticPr fontId="3"/>
  </si>
  <si>
    <t>2022/03/07</t>
  </si>
  <si>
    <t>https://yamap.com/activities/16027040</t>
  </si>
  <si>
    <t>22/03/07  TOKYOウォーク其の11（世田谷区・狛江エリア）</t>
    <phoneticPr fontId="3"/>
  </si>
  <si>
    <t>2022/03/05</t>
  </si>
  <si>
    <t>https://yamap.com/activities/15974035</t>
  </si>
  <si>
    <t>22/03/05  多摩湖狭山湖（多摩大橋通りピストン・多摩湖＆狭山湖外周）56.1km By GT-Lts2</t>
    <phoneticPr fontId="3"/>
  </si>
  <si>
    <t>2022/03/03</t>
  </si>
  <si>
    <t>https://yamap.com/activities/15945370</t>
  </si>
  <si>
    <t>22/03/03  高尾散歩（高尾山北東尾根・5号路・高尾林道・もみじ台南西尾根・3号路・病院裏）</t>
    <phoneticPr fontId="3"/>
  </si>
  <si>
    <t>2022/03/01</t>
  </si>
  <si>
    <t>https://yamap.com/activities/15928911</t>
  </si>
  <si>
    <t>22/03/01  八王子ウオーク其の①（⑤季節を感じ歴史と文化にふれるコース）</t>
    <phoneticPr fontId="3"/>
  </si>
  <si>
    <t>marcopantan@gmail.com C</t>
    <phoneticPr fontId="3"/>
  </si>
  <si>
    <t>2022/02/28</t>
  </si>
  <si>
    <t>https://yamap.com/activities/15919614</t>
  </si>
  <si>
    <t>22/02/28  TOKYOウオーク其の10(多摩川・自由が丘エリア)</t>
    <phoneticPr fontId="3"/>
  </si>
  <si>
    <t>2022/02/25</t>
  </si>
  <si>
    <t>https://yamap.com/activities/15839130</t>
  </si>
  <si>
    <t>22/02/25  南高尾三井（穴川左岸尾根・峯ノ薬師・泰光寺山南東尾根・西山峠金毘羅宮・三井遊歩道周回・梅ノ木平）</t>
    <phoneticPr fontId="3"/>
  </si>
  <si>
    <t>2022/02/23</t>
  </si>
  <si>
    <t>https://yamap.com/activities/15810559</t>
  </si>
  <si>
    <t>22/02/23  八王子城跡周辺（太鼓曲輪尾根・富士見台・詰の城北側歩道・城山・心源院尾根・霊園北西側尾根・氏照公墓地）</t>
    <phoneticPr fontId="3"/>
  </si>
  <si>
    <t>2022/02/21</t>
  </si>
  <si>
    <t>https://yamap.com/activities/15781440</t>
  </si>
  <si>
    <t>22/02/21  TOKYOウオーク其の9(国分寺・立川エリア)</t>
    <phoneticPr fontId="3"/>
  </si>
  <si>
    <t>2022/02/18</t>
  </si>
  <si>
    <t>https://yamap.com/activities/15733374</t>
  </si>
  <si>
    <t>22/02/18  高尾散歩(稲荷山C・高尾林道・南尾根・5号路・北尾根・日影沢林道・522圏下部尾根)</t>
    <phoneticPr fontId="3"/>
  </si>
  <si>
    <t>2022/02/17</t>
  </si>
  <si>
    <t>https://yamap.com/activities/15726520</t>
  </si>
  <si>
    <t>22/02/17  TOKYOウオーク其の8(三鷹・武蔵野・杉並エリア)</t>
    <phoneticPr fontId="3"/>
  </si>
  <si>
    <t>2022/02/12</t>
  </si>
  <si>
    <t>https://yamap.com/activities/15657717</t>
  </si>
  <si>
    <t>22/02/12  TOKYOウオーク其の7（国分寺・府中エリア）</t>
    <phoneticPr fontId="3"/>
  </si>
  <si>
    <t>2022/02/11</t>
  </si>
  <si>
    <t>https://yamap.com/activities/15617042</t>
  </si>
  <si>
    <t>22/02/11  雪の高尾散歩(病院裏・3号路・高尾山・6号路・稲荷山コース)</t>
    <phoneticPr fontId="3"/>
  </si>
  <si>
    <t>2022/02/09</t>
  </si>
  <si>
    <t>https://yamap.com/activities/15599102</t>
  </si>
  <si>
    <t>22/02/09  TOKYOウオーク其の6（三鷹・府中・調布・稲城）</t>
    <phoneticPr fontId="3"/>
  </si>
  <si>
    <t>2022/02/07</t>
  </si>
  <si>
    <t>https://yamap.com/activities/15579429</t>
  </si>
  <si>
    <t>22/02/07  TOKYOウオーク其の5（あきる野・日の出エリア）</t>
    <phoneticPr fontId="3"/>
  </si>
  <si>
    <t>2022/02/06</t>
  </si>
  <si>
    <t>https://yamap.com/activities/15557122</t>
  </si>
  <si>
    <t>22/02/06  高尾散歩（稲荷山・高尾林道・南面尾根・高尾山北尾根・高尾梅郷歩道）</t>
    <phoneticPr fontId="3"/>
  </si>
  <si>
    <t>2022/02/04</t>
  </si>
  <si>
    <t>https://yamap.com/activities/15518639</t>
  </si>
  <si>
    <t>22/02/04  TOKYOウオーク其の4（瑞穂・武蔵村山エリア）</t>
    <phoneticPr fontId="3"/>
  </si>
  <si>
    <t>2022/02/01</t>
  </si>
  <si>
    <t>https://yamap.com/activities/15491598</t>
  </si>
  <si>
    <t>22/02/01  東京散歩（調布駅～狛江通り～二の橋～岡本～仙川沿い～仙川駅）</t>
    <phoneticPr fontId="3"/>
  </si>
  <si>
    <t>2022/01/30</t>
  </si>
  <si>
    <t>https://yamap.com/activities/15459523</t>
  </si>
  <si>
    <t>22/01/30  泰光寺山南東尾根（法政大学・小松ＨＣ・南高尾山稜・泰光寺山南東尾根・西山峠南東尾根・入沢川林道・高尾山口）</t>
    <phoneticPr fontId="3"/>
  </si>
  <si>
    <t>2022/01/27</t>
    <phoneticPr fontId="3"/>
  </si>
  <si>
    <t>https://yamap.com/activities/15403606</t>
  </si>
  <si>
    <t>22/01/27  TOKYOウオーク其の3（多摩・日野エリア）</t>
    <phoneticPr fontId="3"/>
  </si>
  <si>
    <t>2022/01/24</t>
  </si>
  <si>
    <t>https://yamap.com/activities/15374207</t>
  </si>
  <si>
    <t>22/01/24  TOKYOウオーク其の2（調布から吉祥寺）</t>
    <phoneticPr fontId="3"/>
  </si>
  <si>
    <t>2022/01/23</t>
  </si>
  <si>
    <t>https://yamap.com/activities/15360253</t>
  </si>
  <si>
    <t>22/01/23  TOKYOウオーク其の1（日野・八王子エリア）</t>
    <phoneticPr fontId="3"/>
  </si>
  <si>
    <t>2022/01/20</t>
  </si>
  <si>
    <t>https://yamap.com/activities/15307268</t>
  </si>
  <si>
    <t>22/01/20  高尾散歩（病院裏・3号路・高尾山山頂・北側経路・一丁平・大垂水林道・中沢川林道・高尾599）</t>
    <phoneticPr fontId="3"/>
  </si>
  <si>
    <t>2022/01/16</t>
  </si>
  <si>
    <t>https://yamap.com/activities/15257148</t>
  </si>
  <si>
    <t>22/01/16  払沢ノ滝ピストン（浅川・陣馬街道・秋川街道・檜原街道・払沢ノ滝）52.5km By GT-Lts2</t>
    <phoneticPr fontId="3"/>
  </si>
  <si>
    <t>2022/01/15</t>
  </si>
  <si>
    <t>https://yamap.com/activities/15230325</t>
  </si>
  <si>
    <t>22/01/15  八王子散歩（小宮公園・滝山城址公園・ひよどり山トンネル）</t>
    <phoneticPr fontId="3"/>
  </si>
  <si>
    <t>2022/01/12</t>
  </si>
  <si>
    <t>https://yamap.com/activities/15206017</t>
  </si>
  <si>
    <t>22/01/12  八王子散歩（榛名尾根・市境尾根・境川源流・草戸山・東高尾山稜・金刀比羅尾根）</t>
    <phoneticPr fontId="3"/>
  </si>
  <si>
    <t>2022/01/09</t>
  </si>
  <si>
    <t>https://yamap.com/activities/15152407</t>
  </si>
  <si>
    <t>22/01/09  八王子城跡周辺（高尾駅南口・北高尾山稜・富士見台・天守閣跡北北東尾根・水平作業道・高ドッケ北東尾根・太鼓曲輪尾根・高尾駅北口）</t>
    <rPh sb="51" eb="52">
      <t>タカ</t>
    </rPh>
    <rPh sb="55" eb="57">
      <t>ホクトウ</t>
    </rPh>
    <rPh sb="57" eb="59">
      <t>オネ</t>
    </rPh>
    <phoneticPr fontId="3"/>
  </si>
  <si>
    <t>2022/01/07</t>
  </si>
  <si>
    <t>https://yamap.com/activities/15105190</t>
  </si>
  <si>
    <t>22/01/07  高尾散歩（高尾山ちか道・作業道・蛇滝林道・蛇滝コース・2・4・5・6・病院裏・2・3・5・山頂・5・6・稲荷山コース）</t>
    <phoneticPr fontId="3"/>
  </si>
  <si>
    <t>2022/01/06</t>
  </si>
  <si>
    <t>https://yamap.com/activities/15097175</t>
  </si>
  <si>
    <t>22/01/06  相原散歩（自宅～七国外周路～八王子みなみ野駅）</t>
    <phoneticPr fontId="3"/>
  </si>
  <si>
    <t>2022/01/04</t>
  </si>
  <si>
    <t>https://yamap.com/activities/15076177</t>
  </si>
  <si>
    <t>22/01/04  高川山（初狩駅・屏風岩山・大岩山・羽根子山・高川山・峯山・むすび山・大月駅）</t>
    <phoneticPr fontId="3"/>
  </si>
  <si>
    <t>INDEX21.html</t>
    <phoneticPr fontId="3"/>
  </si>
  <si>
    <t>2021/12/28</t>
  </si>
  <si>
    <t>https://yamap.com/activities/14944719</t>
  </si>
  <si>
    <t>21/12/28  高尾山口・稲荷山・高尾山・小仏城山・小仏峠・景信山・景信山東尾根・小下沢園地・高尾駅</t>
    <phoneticPr fontId="3"/>
  </si>
  <si>
    <t>2021/12/27</t>
  </si>
  <si>
    <t>https://yamap.com/activities/14936888</t>
  </si>
  <si>
    <t>21/12/27  八王子長房周辺ウオーキング</t>
    <phoneticPr fontId="3"/>
  </si>
  <si>
    <t>2021/12/26</t>
  </si>
  <si>
    <t>https://yamap.com/activities/14923898</t>
  </si>
  <si>
    <t>21/12/26  都道155号町田平山八王子線（国道20号・都道155号・図師大橋・尾根緑道・国道16号）34.7㎞ By MountainBike</t>
    <phoneticPr fontId="3"/>
  </si>
  <si>
    <t>2021/12/24</t>
  </si>
  <si>
    <t>https://yamap.com/activities/14898848</t>
  </si>
  <si>
    <t>21/12/24  醍醐周辺尾根探索（関場・要倉山・650m圏・三ツ沢林道・醍醐橋・ウルシガヤノ頭・高岩山・メシモリ岩山南東尾根・陣馬高原下）</t>
    <rPh sb="14" eb="16">
      <t>オネ</t>
    </rPh>
    <phoneticPr fontId="3"/>
  </si>
  <si>
    <t>2021/12/22</t>
  </si>
  <si>
    <t>https://yamap.com/activities/14880543</t>
  </si>
  <si>
    <t>21/12/22  河川CRサイクリング（陵南大橋・浅川・多摩川・大栗川・御殿峠・湯殿川）43.8㎞ By GT-lts2</t>
    <phoneticPr fontId="3"/>
  </si>
  <si>
    <t>2021/12/15</t>
  </si>
  <si>
    <t>https://yamap.com/activities/14801685</t>
  </si>
  <si>
    <t>21/12/15  イタドリ沢ノ頭（大沢山・金比羅山・ヤラシ・虎杖沢の頭・矢ノ音・孫山・小原宿）</t>
    <phoneticPr fontId="3"/>
  </si>
  <si>
    <t>2021/12/10</t>
  </si>
  <si>
    <t>https://yamap.com/activities/14711062</t>
  </si>
  <si>
    <t>21/12/10  高尾山ウオーキング（1号路を外して・2・3・4・5・6・稲荷山コースとモミジ台南西尾根・高尾山南西尾根）</t>
    <phoneticPr fontId="3"/>
  </si>
  <si>
    <t>2021/12/06</t>
  </si>
  <si>
    <t>https://yamap.com/activities/14680838</t>
  </si>
  <si>
    <t>21/12/06  高尾山ウオーキング（苦手な1号路をピストン）</t>
    <phoneticPr fontId="3"/>
  </si>
  <si>
    <t>2021/12/04</t>
  </si>
  <si>
    <t>https://yamap.com/activities/14632779</t>
  </si>
  <si>
    <t>21/12/04  狭山湖・多摩湖外周Cicling（山口貯水池・村山上貯水池・村山下貯水池・横田トンネル）63.9km By MountainBike</t>
    <phoneticPr fontId="3"/>
  </si>
  <si>
    <t>2021/12/02</t>
  </si>
  <si>
    <t>https://yamap.com/activities/14604466</t>
  </si>
  <si>
    <t>21/12/02  小仏・城山西側散歩（小仏峠・第二白沢林道・新多摩線66号鉄塔・小仏城山・日影乗鞍尾根）</t>
    <phoneticPr fontId="3"/>
  </si>
  <si>
    <t>2021/11/29</t>
  </si>
  <si>
    <t>https://yamap.com/activities/14581475</t>
  </si>
  <si>
    <t>21/11/29  狭山丘陵散歩③（上北台駅から自転車道と林道と尾根道を繋いで箱根ヶ崎まで）</t>
    <phoneticPr fontId="3"/>
  </si>
  <si>
    <t>2021/11/27</t>
  </si>
  <si>
    <t>https://yamap.com/activities/14523677</t>
  </si>
  <si>
    <t>21/11/27  狭山丘陵散歩②（多摩湖駅から自転車道を繋いで箱根ヶ崎まで）</t>
    <phoneticPr fontId="3"/>
  </si>
  <si>
    <t>2021/11/26</t>
  </si>
  <si>
    <t>https://yamap.com/activities/14508020</t>
  </si>
  <si>
    <t>21/11/26  高尾散歩（穴川左岸尾根・南高尾山稜・大平林道・モミジ台南尾根・高尾山・病院裏）</t>
    <phoneticPr fontId="3"/>
  </si>
  <si>
    <t>2021/11/24</t>
  </si>
  <si>
    <t>https://yamap.com/activities/14486888</t>
  </si>
  <si>
    <t>21/11/24  狭山丘陵散歩①（箱根ヶ崎から尾根道と自転車道を繋いで武蔵大和駅まで）</t>
    <phoneticPr fontId="3"/>
  </si>
  <si>
    <t>2021/11/22</t>
  </si>
  <si>
    <t>https://yamap.com/activities/14454154</t>
  </si>
  <si>
    <t>21/11/22  靄の高尾散歩（病院裏・3号路・高尾山頂・モミジ台・富士見園地・稲荷山コース）</t>
    <phoneticPr fontId="3"/>
  </si>
  <si>
    <t>2021/11/20</t>
  </si>
  <si>
    <t>https://yamap.com/activities/14389043</t>
  </si>
  <si>
    <t>21/11/20  八王子散歩「せせらぎ緑道のモミジ」（長沼公園・平山城址公園・寺沢里山公園・せせらぎ緑道・長池公園・清水入緑地）</t>
    <phoneticPr fontId="3"/>
  </si>
  <si>
    <t>2021/11/18</t>
  </si>
  <si>
    <t>https://yamap.com/activities/14356116</t>
  </si>
  <si>
    <t>21/11/18  町田城山散歩（法政大学・評議原・金刀比羅宮、見頃は今月末かな？）</t>
    <phoneticPr fontId="3"/>
  </si>
  <si>
    <t>2021/11/17</t>
  </si>
  <si>
    <t>https://yamap.com/activities/14346568</t>
  </si>
  <si>
    <t>21/11/17  狭山丘陵Cycling(多摩大橋通り・狭山湖外周道路・多摩湖自転車道路・野山北公園自転車道・江戸街道）59.5㎞ By MountainBike</t>
    <phoneticPr fontId="3"/>
  </si>
  <si>
    <t>2021/11/15</t>
  </si>
  <si>
    <t>https://yamap.com/activities/14319699</t>
  </si>
  <si>
    <t>21/11/15  浅川沿いに（南浅川・北浅川・陣馬街道・醍醐林道入口・小津町大沢林道）46.8㎞ By MountainBike</t>
    <phoneticPr fontId="3"/>
  </si>
  <si>
    <t>2021/11/13</t>
  </si>
  <si>
    <t>https://yamap.com/activities/14256160</t>
  </si>
  <si>
    <t>21/11/13  南高尾（大垂水峠・旧国道20号・赤馬・新多摩線58号鉄塔・中沢林道・高尾599）</t>
    <phoneticPr fontId="3"/>
  </si>
  <si>
    <t>2021/11/12</t>
  </si>
  <si>
    <t>https://yamap.com/activities/14228736</t>
  </si>
  <si>
    <t>21/11/12  町田八王子ウオーク（七国エリア・作ヶ畬歩道・鎌倉古道）</t>
    <phoneticPr fontId="3"/>
  </si>
  <si>
    <t>2021/11/10</t>
  </si>
  <si>
    <t>https://yamap.com/activities/14210570</t>
  </si>
  <si>
    <t>21/11/10  甲州道中ウオーク（高尾駅・小仏峠・底沢・小原宿・弁天橋・相模湖駅）</t>
    <phoneticPr fontId="3"/>
  </si>
  <si>
    <t>2021/11/08</t>
  </si>
  <si>
    <t>https://yamap.com/activities/14196583</t>
  </si>
  <si>
    <t>21/11/08  ウオーキング（小松HC・穴川左岸尾根・法大尾根・榛名尾根）</t>
    <phoneticPr fontId="3"/>
  </si>
  <si>
    <t>2021/11/06</t>
  </si>
  <si>
    <t>https://yamap.com/activities/14124441</t>
  </si>
  <si>
    <t>2021/11/05</t>
  </si>
  <si>
    <t>https://yamap.com/activities/14101927</t>
  </si>
  <si>
    <t>21/11/05  高尾山一筆書き（稲荷山コース・3号路・6号路・4号路・蛇滝コース・蛇滝林道・高尾天満宮）</t>
    <phoneticPr fontId="3"/>
  </si>
  <si>
    <t>2021/11/01</t>
  </si>
  <si>
    <t>https://yamap.com/activities/14026193</t>
  </si>
  <si>
    <t>21/11/01  高尾山北側散歩（千代田稲荷大明神・高尾山522m圏北東尾根・高尾山・北尾根・城山446m圏南東尾根・日影乗鞍北尾根・浅川神社）</t>
    <phoneticPr fontId="3"/>
  </si>
  <si>
    <t>2021/10/28</t>
  </si>
  <si>
    <t>https://yamap.com/activities/13928646</t>
  </si>
  <si>
    <t>21/10/28  武蔵五日市～沢井（金毘羅尾根・麻生山・日ノ出山・高峰山・御岳橋・澤乃井園）</t>
    <phoneticPr fontId="3"/>
  </si>
  <si>
    <t>2021/10/26</t>
  </si>
  <si>
    <t>https://yamap.com/activities/13901492</t>
  </si>
  <si>
    <t>21/10/26  八王子散歩（穴川左岸尾根・航空神社・草戸山・拓大尾根・初沢山）</t>
    <phoneticPr fontId="3"/>
  </si>
  <si>
    <t>2021/10/23</t>
  </si>
  <si>
    <t>https://yamap.com/activities/13825895</t>
  </si>
  <si>
    <t>21/10/23  吉高菊一稲荷・440m圏北尾根・三井水源林歩道・中沢川左岸尾根・大垂水林道・大平高尾林道・稲荷山コース</t>
    <phoneticPr fontId="3"/>
  </si>
  <si>
    <t>2021/10/20</t>
  </si>
  <si>
    <t>https://yamap.com/activities/13778865</t>
  </si>
  <si>
    <t>21/10/20  浅川CR・平山通り・小山田山道・鶴見川源流・戦車道路・鑓水緑地 35.8㎞　By MountainBike</t>
    <phoneticPr fontId="3"/>
  </si>
  <si>
    <t>2021/10/18</t>
  </si>
  <si>
    <t>https://yamap.com/activities/13757472</t>
  </si>
  <si>
    <t>21/10/18  高尾散歩（稲荷山コース・高尾大平林道・一丁平・小仏城山・城山東尾根・高尾駅）</t>
    <phoneticPr fontId="3"/>
  </si>
  <si>
    <t>2021/10/15</t>
  </si>
  <si>
    <t>https://yamap.com/activities/13693961</t>
  </si>
  <si>
    <t>21/10/15  北高尾山稜（唐沢山南東尾根・富士見台・板当山・ザリクボ・逆沢ノ頭655ｍ東尾根・小仏BS）</t>
    <phoneticPr fontId="3"/>
  </si>
  <si>
    <t>2021/10/11</t>
  </si>
  <si>
    <t>https://yamap.com/activities/13649500</t>
  </si>
  <si>
    <t>21/10/11  羽村堰・阿蘇神社（谷野街道・東秋川橋・二宮本宿・いずみ通り・都道250号）35.3㎞ By AlexMoulton</t>
    <phoneticPr fontId="3"/>
  </si>
  <si>
    <t>2021/10/08</t>
  </si>
  <si>
    <t>https://yamap.com/activities/13553021</t>
  </si>
  <si>
    <t>21/10/08  日影沢園地・446m圏東尾根・小仏城山・新多摩線66号鉄塔尾根・小仏峠西側登山口・高尾駅）</t>
    <phoneticPr fontId="3"/>
  </si>
  <si>
    <t>2021/10/07</t>
  </si>
  <si>
    <t>https://yamap.com/activities/13539044</t>
  </si>
  <si>
    <t>21/10/07  八王子散歩（国道16号稲荷坂・小宮公園・八王子駅）</t>
    <phoneticPr fontId="3"/>
  </si>
  <si>
    <t>2021/10/05</t>
  </si>
  <si>
    <t>https://yamap.com/activities/13517924</t>
  </si>
  <si>
    <t>21/10/05  白岩滝・麻生平・麻生山林道・平井川源流・日ノ出山・高峰・御岳渓谷・沢井</t>
    <phoneticPr fontId="3"/>
  </si>
  <si>
    <t>2021/10/04</t>
  </si>
  <si>
    <t>https://yamap.com/activities/13496936</t>
  </si>
  <si>
    <t>2021/10/02</t>
  </si>
  <si>
    <t>https://yamap.com/activities/13412483</t>
  </si>
  <si>
    <t>2021/09/30</t>
  </si>
  <si>
    <t>https://yamap.com/activities/13392657</t>
  </si>
  <si>
    <t>21/09/30  多摩水道橋ピストン（湯殿川・浅川・多摩川）55.6km By AlexMoulton</t>
    <phoneticPr fontId="3"/>
  </si>
  <si>
    <t>2021/09/28</t>
  </si>
  <si>
    <t>https://yamap.com/activities/13365302</t>
  </si>
  <si>
    <t>21/09/28  南高尾山稜南北横断（中沢川林道・中沢山西尾根・県道515号”三井相模湖線”・三井水源林遊歩道・入沢川林道）</t>
    <phoneticPr fontId="3"/>
  </si>
  <si>
    <t>2021/09/27</t>
  </si>
  <si>
    <t>https://yamap.com/activities/13350390</t>
  </si>
  <si>
    <t>21/09/27  町田ポタリング（鑓水緑道・戦車道路・鶴見川源流・町田平山八王子線・野猿街道）31.0㎞ By AlexMoulton</t>
    <phoneticPr fontId="3"/>
  </si>
  <si>
    <t>2021/09/23</t>
  </si>
  <si>
    <t>https://yamap.com/activities/13244167</t>
  </si>
  <si>
    <t>21/09/23  平井川サイクリング（16号・谷野街道・平井川沿い・奥多摩あきる野線・日ノ出山登山口）58.3㎞ By AlexMoulton</t>
    <phoneticPr fontId="3"/>
  </si>
  <si>
    <t>2021/09/20</t>
  </si>
  <si>
    <t>https://yamap.com/activities/13175378</t>
  </si>
  <si>
    <t>21/09/20  VRで陣馬高原下・メシモリ岩山・高岩山・醍醐丸・吊尾根・ウルシガヤノ頭・醍醐林道・関場</t>
    <phoneticPr fontId="3"/>
  </si>
  <si>
    <t>2021/09/19</t>
  </si>
  <si>
    <t>https://yamap.com/activities/13121364</t>
  </si>
  <si>
    <t>21/09/19  川沿いをポタリング（湯殿川・浅川・多摩川・大栗川・鑓水諏訪神社）36.9㎞ By Mountain Bike</t>
    <phoneticPr fontId="3"/>
  </si>
  <si>
    <t>2021/09/16</t>
  </si>
  <si>
    <t>https://yamap.com/activities/13085872</t>
  </si>
  <si>
    <t>21/09/16  高尾散歩(大垂水BS・小仏城山・高尾山・稲荷山コース・高尾山口駅)</t>
    <phoneticPr fontId="3"/>
  </si>
  <si>
    <t>2021/09/15</t>
  </si>
  <si>
    <t>https://yamap.com/activities/13073897</t>
  </si>
  <si>
    <t>21/09/15  愛川町サイクリング（法大・小倉橋・愛川大橋・中津川沿線道・才戸橋・高田橋・東大島・家政学院）46.3㎞ By MountainBike</t>
    <phoneticPr fontId="3"/>
  </si>
  <si>
    <t>2021/09/13</t>
  </si>
  <si>
    <t>https://yamap.com/activities/13056524</t>
  </si>
  <si>
    <t>21/09/13  七国ウオーキング（東京家政学院BS・七国山・陽田川・市境尾根・七国峠・上大船BS）</t>
    <phoneticPr fontId="3"/>
  </si>
  <si>
    <t>2021/09/12</t>
  </si>
  <si>
    <t>https://yamap.com/activities/12989219</t>
  </si>
  <si>
    <t>21/09/12  多摩湖サイクリング（多摩大橋通り・多摩湖自転車道周回・野山北公園自転車道・16号）51.7㎞ By MountainBike</t>
    <phoneticPr fontId="3"/>
  </si>
  <si>
    <t>2021/09/10</t>
  </si>
  <si>
    <t>https://yamap.com/activities/12935026</t>
  </si>
  <si>
    <t>21/09/10  陣馬高原下までポタリング（南浅川・北浅川・陣馬街道・陣馬高原下BS・小田野トンネル・大沢川桑の葉通り・横山橋）41.1㎞ By AlexMoulton</t>
    <phoneticPr fontId="3"/>
  </si>
  <si>
    <t>2021/09/08</t>
  </si>
  <si>
    <t>https://yamap.com/activities/12918695</t>
  </si>
  <si>
    <t>21/09/08  八王子散歩（蓮正寺公園・せせらぎ緑道・長池公園・戦車道&amp;小山内裏公園・鑓水緑道）</t>
    <phoneticPr fontId="3"/>
  </si>
  <si>
    <t>2021/09/06</t>
  </si>
  <si>
    <t>https://yamap.com/activities/12895804</t>
  </si>
  <si>
    <t>21/09/06  八王子散歩（都立長沼公園・都立平山城址公園・堀之内の谷戸・堀之内寺沢 里山公園）</t>
    <phoneticPr fontId="3"/>
  </si>
  <si>
    <t>2021/09/05</t>
  </si>
  <si>
    <t>https://yamap.com/activities/12874140</t>
  </si>
  <si>
    <t>21/09/05  八王子散歩（穴川左岸尾根・榎窪山・草戸山・境川源流・市境尾根）</t>
    <phoneticPr fontId="3"/>
  </si>
  <si>
    <t>2021/08/29</t>
  </si>
  <si>
    <t>https://yamap.com/activities/12779157</t>
  </si>
  <si>
    <t>21/08/29  ぐるっと高尾（高尾山口駅・1号路～6号路・稲荷山コース・高尾山北尾根・高尾駅）</t>
    <phoneticPr fontId="3"/>
  </si>
  <si>
    <t>2021/08/24</t>
  </si>
  <si>
    <t>https://yamap.com/activities/12702752</t>
  </si>
  <si>
    <t>21/08/24  陣馬山南側尾根（一ノ尾尾根⤴・栃谷尾根⤵・奈良子尾根⤴・明王峠・貝沢・相模湖駅）</t>
    <phoneticPr fontId="3"/>
  </si>
  <si>
    <t>2021/08/23</t>
  </si>
  <si>
    <t>https://yamap.com/activities/12693911</t>
  </si>
  <si>
    <t>21/08/23  八王子散歩（鈴鹿神社・つどいの森・御殿峠文化の鐘・道了堂跡・白山神社・長沼公園）</t>
    <phoneticPr fontId="3"/>
  </si>
  <si>
    <t>2021/08/20</t>
  </si>
  <si>
    <t>https://yamap.com/activities/12645620</t>
  </si>
  <si>
    <t>21/08/20  VRで景信山の周囲（浅川神社・日影乗鞍・小仏城山・小仏峠・鉄塔巡視路68～73・逆沢林道・景信山東尾根）</t>
    <phoneticPr fontId="3"/>
  </si>
  <si>
    <t>2021/08/18</t>
  </si>
  <si>
    <t>https://yamap.com/activities/12630445</t>
  </si>
  <si>
    <t>21/08/18  藤野が激しい雨で、高尾山に予定変更</t>
    <phoneticPr fontId="3"/>
  </si>
  <si>
    <t>2021/08/12</t>
  </si>
  <si>
    <t>https://yamap.com/activities/12589796</t>
  </si>
  <si>
    <t>21/08/12  八王子散歩（榛名尾根・法大尾根・七国峠）</t>
    <phoneticPr fontId="3"/>
  </si>
  <si>
    <t>2021/08/10</t>
  </si>
  <si>
    <t>https://yamap.com/activities/12556862</t>
  </si>
  <si>
    <t>21/08/10  陣馬高尾(陣馬高原下BS・新道・陣場山・陣馬高尾縦走路・高尾山・6号路・高尾山口)</t>
    <phoneticPr fontId="3"/>
  </si>
  <si>
    <t>2021/08/06</t>
  </si>
  <si>
    <t>https://yamap.com/activities/12490807</t>
  </si>
  <si>
    <t>21/08/06  病院裏口・2・4号路・高尾山山頂・一丁平外周・高尾山北尾根・日影・高尾駅</t>
    <phoneticPr fontId="3"/>
  </si>
  <si>
    <t>2021/08/04</t>
  </si>
  <si>
    <t>https://yamap.com/activities/12468998</t>
  </si>
  <si>
    <t>21/08/04  小松HC・榎窪山・南高尾山稜・大平林道・高尾林道・稲荷山コース</t>
    <phoneticPr fontId="3"/>
  </si>
  <si>
    <t>bicycle.trekking@gmail.com B</t>
    <phoneticPr fontId="3"/>
  </si>
  <si>
    <t>2021/07/31</t>
  </si>
  <si>
    <t>https://yamap.com/activities/12403619</t>
  </si>
  <si>
    <t>21/07/31  多摩大橋通り・県道55号・多摩湖自転車道・青梅街道・国道16号・新奥多摩街道 55.7㎞ By Colnago</t>
    <phoneticPr fontId="3"/>
  </si>
  <si>
    <t>2021/07/29</t>
  </si>
  <si>
    <t>https://yamap.com/activities/12381176</t>
  </si>
  <si>
    <t>21/07/29  高尾駅・駒木野・地蔵ピーク・北高尾山稜・関場峠・小下沢林道・日影・高尾駅</t>
    <phoneticPr fontId="3"/>
  </si>
  <si>
    <t>2021/07/26</t>
  </si>
  <si>
    <t>https://yamap.com/activities/12354065</t>
  </si>
  <si>
    <t>21/07/26  稲荷山・高尾山・北側作業道で小仏城山・日影乗鞍・446mから日影キャンプ場・高尾駅</t>
    <phoneticPr fontId="3"/>
  </si>
  <si>
    <t>2021/07/24</t>
  </si>
  <si>
    <t>https://yamap.com/activities/12302394</t>
  </si>
  <si>
    <t>21/07/24  町田市相原・相模原市久保沢ウオーク（2020東京オリンピック・自転車男子ロードレース観戦）</t>
    <phoneticPr fontId="3"/>
  </si>
  <si>
    <t>2021/07/21</t>
  </si>
  <si>
    <t>https://yamap.com/activities/12213623</t>
  </si>
  <si>
    <t>21/07/21  大垂水BS・南高尾山稜・榎窪山・東高尾山稜・四辻・金刀比羅尾根・高尾ST</t>
    <phoneticPr fontId="3"/>
  </si>
  <si>
    <t>2021/07/18</t>
  </si>
  <si>
    <t>21/07/18  1964年東京オリンピック自転車競技,八王子コース走行 69.0㎞ By Colnago</t>
    <phoneticPr fontId="3"/>
  </si>
  <si>
    <t>2021/07/16</t>
  </si>
  <si>
    <t>https://yamap.com/activities/12110258</t>
  </si>
  <si>
    <t>21/07/16  世田谷”岡本”ピストン（浅川右岸CR・多摩川右岸CR・二子玉川・岡本・水道道路・多摩川CR）68.6㎞ By AlexMoulton</t>
    <phoneticPr fontId="3"/>
  </si>
  <si>
    <t>2021/07/12</t>
  </si>
  <si>
    <t>https://yamap.com/activities/12074588</t>
  </si>
  <si>
    <t>21/07/12  高尾山ウォーク(6号路・高尾山山頂・稲荷山コース・TAKAO599&amp;高校野球都予選)</t>
    <phoneticPr fontId="3"/>
  </si>
  <si>
    <t>2021/07/10</t>
  </si>
  <si>
    <t>https://yamap.com/activities/12041308</t>
  </si>
  <si>
    <t>21/07/10  養沢神社・サルギ尾根・上高岩山・ロックガーデン・御嶽・日ノ出山・築瀬尾根・沢井</t>
    <phoneticPr fontId="3"/>
  </si>
  <si>
    <t>2021/07/08</t>
  </si>
  <si>
    <t>https://yamap.com/activities/12020267</t>
  </si>
  <si>
    <t>21/07/08  橋本迄雨中ウオーク（七国の西側から橋本駅を経由して東側を周回）</t>
    <phoneticPr fontId="3"/>
  </si>
  <si>
    <t>2021/07/06</t>
  </si>
  <si>
    <t>https://yamap.com/activities/12009851</t>
  </si>
  <si>
    <t>21/07/06  八王子散歩（信松院・日本機械工業・子安神社・富士美術館・道の駅八王子・小宮公園）</t>
    <phoneticPr fontId="3"/>
  </si>
  <si>
    <t>2021/07/03</t>
  </si>
  <si>
    <t>https://yamap.com/activities/11973058</t>
  </si>
  <si>
    <t>21/07/03  高尾山ウオーク（稲荷山コースの水溜まり・3号路・病院裏口・高尾駅）</t>
    <phoneticPr fontId="3"/>
  </si>
  <si>
    <t>2021/06/28</t>
  </si>
  <si>
    <t>https://yamap.com/activities/11935640</t>
  </si>
  <si>
    <t>21/06/28  高尾ウオーク(高尾山口St・稲荷山・５・高尾山山頂・６・琵琶滝・２・３・５・高尾山山頂・４・２・１・金毘羅社・落合・高尾St)</t>
    <phoneticPr fontId="3"/>
  </si>
  <si>
    <t>2021/06/26</t>
  </si>
  <si>
    <t>https://yamap.com/activities/11892729</t>
  </si>
  <si>
    <t>21/06/26  景信山東尾根・逆沢ノ頭東作業道・逆沢林道・小下沢林道・関場峠・堂所山・景信山・宝珠ノ頭・高尾駅</t>
    <phoneticPr fontId="3"/>
  </si>
  <si>
    <t>2021/06/22</t>
  </si>
  <si>
    <t>https://yamap.com/activities/11842070</t>
  </si>
  <si>
    <t>21/06/22  大和田橋・多摩大橋通り・多摩川CR・奥多摩街道・滝山街道・高尾街道・水無瀬橋 34.3㎞ By AlexMoulton</t>
    <phoneticPr fontId="3"/>
  </si>
  <si>
    <t>2021/06/20</t>
  </si>
  <si>
    <t>https://yamap.com/activities/11802293</t>
  </si>
  <si>
    <t>21/06/20  公園散歩（清水入緑地・長池公園・せせらぎ緑道・浄瑠璃緑地・蓮生寺公園・堀之内寺沢里山公園・平山城址公園・長沼公園）</t>
    <phoneticPr fontId="3"/>
  </si>
  <si>
    <t>2021/06/18</t>
  </si>
  <si>
    <t>https://yamap.com/activities/11768065</t>
  </si>
  <si>
    <t>21/06/18  高尾山ウオーキング（稲荷山コース・3号路・病院裏）</t>
    <phoneticPr fontId="3"/>
  </si>
  <si>
    <t>2021/06/16</t>
  </si>
  <si>
    <t>https://yamap.com/activities/11749918</t>
  </si>
  <si>
    <t>21/06/16  金刀比羅尾根・落合・高尾むかし道・320m圏・蛇滝林道・高尾天満宮・北高尾山稜・太鼓曲輪尾根</t>
    <rPh sb="44" eb="45">
      <t>キタ</t>
    </rPh>
    <phoneticPr fontId="3"/>
  </si>
  <si>
    <t>2021/06/13</t>
  </si>
  <si>
    <t>https://yamap.com/activities/11714869</t>
  </si>
  <si>
    <t>21/06/13  七国山・作ヶ畬鎌倉古道・道了堂跡・湯殿川</t>
    <phoneticPr fontId="3"/>
  </si>
  <si>
    <t>2021/06/11</t>
  </si>
  <si>
    <t>https://yamap.com/activities/11666544</t>
  </si>
  <si>
    <t>21/06/11  小宮公園一筆書き・由木城址永林寺24.9km By AlexMoulton</t>
    <phoneticPr fontId="3"/>
  </si>
  <si>
    <t>2021/06/08</t>
  </si>
  <si>
    <t>https://yamap.com/activities/11629108</t>
  </si>
  <si>
    <t>21/06/08  高尾天満宮・蛇滝林道・522m圏峰・高尾山北尾根・日影キャンプ場・446m圏峰・小仏城山・大平林道・高尾林道・稲荷山</t>
    <phoneticPr fontId="3"/>
  </si>
  <si>
    <t>2021/06/05</t>
  </si>
  <si>
    <t>https://yamap.com/activities/11555888</t>
  </si>
  <si>
    <t>21/06/05  拓大尾根・榎窪川林道・440m圏峰北尾根・三沢峠・穴川左岸尾根</t>
    <phoneticPr fontId="3"/>
  </si>
  <si>
    <t>2021/06/03</t>
  </si>
  <si>
    <t>https://yamap.com/activities/11535642</t>
  </si>
  <si>
    <t>21/06/03  湧水池散歩（真覚寺・横川弁天池・叶谷榎池・子安神社”中野山王”・小宮公園・子安神社”明神町”・六本杉公園・片倉城跡公園）</t>
    <rPh sb="10" eb="12">
      <t>ユウスイ</t>
    </rPh>
    <rPh sb="12" eb="13">
      <t>チ</t>
    </rPh>
    <phoneticPr fontId="3"/>
  </si>
  <si>
    <t>2021/06/01</t>
  </si>
  <si>
    <t>https://yamap.com/activities/11509044</t>
  </si>
  <si>
    <t>21/06/01  市内ポタリング（陣馬街道・高尾街道・都道186号・富士浅間神社・新滝山街道・16号BP・小宮公園）21.2㎞ By AlexMoulton</t>
    <phoneticPr fontId="3"/>
  </si>
  <si>
    <t>2021/05/30</t>
  </si>
  <si>
    <t>https://yamap.com/activities/11465138</t>
  </si>
  <si>
    <t>21/05/30  相模湖駅まで（自宅・万葉けやき通り・旧甲州街道・小仏峠・底沢・弁天島・相模湖駅）</t>
    <phoneticPr fontId="3"/>
  </si>
  <si>
    <t>2021/05/28</t>
  </si>
  <si>
    <t>https://yamap.com/activities/11407529</t>
  </si>
  <si>
    <t>21/05/28  南高尾山稜（大垂水林道・中沢川左岸尾根・三井水源林歩道・西山峠・440m圏北尾根・吉高菊一稲荷）</t>
    <phoneticPr fontId="3"/>
  </si>
  <si>
    <t>2021/05/25</t>
  </si>
  <si>
    <t>https://yamap.com/activities/11380741</t>
  </si>
  <si>
    <t>21/05/25  藤倉BS・御林山・戸沢峯・三頭山・大滝・旧登山道・九頭龍神社・数馬BS</t>
    <phoneticPr fontId="3"/>
  </si>
  <si>
    <t>2021/05/22</t>
  </si>
  <si>
    <t>https://yamap.com/activities/11304223</t>
  </si>
  <si>
    <t>21/05/22  八王子散歩（田町・小宮公園・滝山城址公園）</t>
    <phoneticPr fontId="3"/>
  </si>
  <si>
    <t>2021/05/21</t>
  </si>
  <si>
    <t>https://yamap.com/activities/11292869</t>
  </si>
  <si>
    <t>21/05/21  八王子散歩（小比企・片倉・長沼）</t>
    <phoneticPr fontId="3"/>
  </si>
  <si>
    <t>2021/05/20</t>
  </si>
  <si>
    <t>https://yamap.com/activities/11288930</t>
  </si>
  <si>
    <t>21/05/20  小仏城山ピストン(稲荷山コース・南北巻き道・小仏城山・北側巻き道・高尾山・3号路・病院口)</t>
    <phoneticPr fontId="3"/>
  </si>
  <si>
    <t>2021/05/18</t>
  </si>
  <si>
    <t>https://yamap.com/activities/11277879</t>
  </si>
  <si>
    <t>21/05/18  八王子散歩（ワクチン接種を受けに、町まで）</t>
    <phoneticPr fontId="3"/>
  </si>
  <si>
    <t>2021/05/17</t>
  </si>
  <si>
    <t>https://yamap.com/activities/11269854</t>
  </si>
  <si>
    <t>21/05/17  リベンジ散歩（吉高菊一稲荷・440m圏北尾根・榎窪川林道・東高尾山稜・拓大尾根）</t>
    <phoneticPr fontId="3"/>
  </si>
  <si>
    <t>2021/05/14</t>
  </si>
  <si>
    <t>https://yamap.com/activities/11218708</t>
  </si>
  <si>
    <t>21/05/14  陣馬尾根〜（藤倉BS・陣馬尾根・小河内峠・御前山・鞘口山・大ダワ・天地山・白丸ST）</t>
    <rPh sb="11" eb="12">
      <t>ウマ</t>
    </rPh>
    <rPh sb="22" eb="23">
      <t>ウマ</t>
    </rPh>
    <phoneticPr fontId="3"/>
  </si>
  <si>
    <t>2021/05/09</t>
  </si>
  <si>
    <t>https://yamap.com/activities/11152974</t>
  </si>
  <si>
    <t>21/05/09  五日市の尾根散歩（地蔵山・ためぐそ山・深沢山・真藤ノ峰・梵天山・白岩山・タルクボ峰・南沢山・金比羅山）</t>
    <phoneticPr fontId="3"/>
  </si>
  <si>
    <t>2021/05/08</t>
  </si>
  <si>
    <t>https://yamap.com/activities/11114695</t>
  </si>
  <si>
    <t>21/05/08  八王子散歩（片倉城跡・大塚山・鑓水・小山内裏公園・南大沢）</t>
    <phoneticPr fontId="3"/>
  </si>
  <si>
    <t>2021/05/06</t>
  </si>
  <si>
    <t>https://yamap.com/activities/11085703</t>
  </si>
  <si>
    <t>21/05/06  恩方の尾根散歩（恩方上宿・千手山・天神山・興慶寺山・盆前山・恩方山・高留沢ノ頭・宮尾神社）</t>
    <phoneticPr fontId="3"/>
  </si>
  <si>
    <t>2021/05/04</t>
  </si>
  <si>
    <t>https://yamap.com/activities/11032420</t>
  </si>
  <si>
    <t>21/05/04  多摩湖迄（多摩大橋通り・多摩湖CR・狭山境緑道・武蔵境通り・多摩川CR・浅川CR）65.9㎞ By RoadRacer</t>
    <phoneticPr fontId="3"/>
  </si>
  <si>
    <t>2021/05/03</t>
  </si>
  <si>
    <t>https://yamap.com/activities/10979613</t>
  </si>
  <si>
    <t>21/05/03  城山・大戸散歩（穴川左岸尾根・都県境尾根・市境尾根・峠の丘・段木入・雨乞い場・権現谷）</t>
    <phoneticPr fontId="3"/>
  </si>
  <si>
    <t>marcopantan@gmail.com B</t>
    <phoneticPr fontId="3"/>
  </si>
  <si>
    <t>2021/04/30</t>
  </si>
  <si>
    <t>https://yamap.com/activities/10905939</t>
  </si>
  <si>
    <t>21/04/30  八王子「歴史と文化の散歩道」（JR片倉駅から高尾山口駅までウオーキング）</t>
    <phoneticPr fontId="3"/>
  </si>
  <si>
    <t>2021/04/27</t>
  </si>
  <si>
    <t>https://yamap.com/activities/10879485</t>
  </si>
  <si>
    <t>21/04/27  羽村取水堰ピストン＆羽村草花丘陵散歩（国道16号・拝島橋・羽村取水堰・浅間岳・大澄山）36.9㎞ By AlexMoulton</t>
    <phoneticPr fontId="3"/>
  </si>
  <si>
    <t>2021/04/25</t>
  </si>
  <si>
    <t>https://yamap.com/activities/10841470</t>
  </si>
  <si>
    <t>21/04/25  八王子散歩（八王子南バイパス～法政大学尾根）</t>
    <phoneticPr fontId="3"/>
  </si>
  <si>
    <t>2021/04/23</t>
  </si>
  <si>
    <t>https://yamap.com/activities/10784270</t>
  </si>
  <si>
    <t>21/04/23  公園歩き抜け（長沼公園・平山城址公園・堀之内寺沢里山公園・蓮生寺公園・せせらぎ緑道・長池公園・清水入緑地）</t>
    <phoneticPr fontId="3"/>
  </si>
  <si>
    <t>2021/04/21</t>
  </si>
  <si>
    <t>https://yamap.com/activities/10767116</t>
  </si>
  <si>
    <t>21/04/21   Vルートを歩いて（要倉山・本宮山・ウルシガヤノ頭・醍醐丸・高岩山・メシモリ岩山）</t>
    <phoneticPr fontId="3"/>
  </si>
  <si>
    <t>2021/04/18</t>
  </si>
  <si>
    <t>https://yamap.com/activities/10716875</t>
  </si>
  <si>
    <t>21/04/18  南高尾横断（小松HC・峯ノ薬師・三井禅寺尾根・西山峠・440m圏北尾根・吉高菊一稲荷・高尾599）</t>
    <phoneticPr fontId="3"/>
  </si>
  <si>
    <t>2021/04/14</t>
  </si>
  <si>
    <t>https://yamap.com/activities/10674262</t>
  </si>
  <si>
    <t>21/04/14  高尾山一筆（落合・金比羅神社・1号路・4号路・山頂・薬王院・6号路・3号路・5号路・稲荷山）</t>
    <phoneticPr fontId="3"/>
  </si>
  <si>
    <t>2021/04/11</t>
  </si>
  <si>
    <t>https://yamap.com/activities/10630031</t>
  </si>
  <si>
    <t>21/04/11  八王子町田散歩（自宅・七国尾根緑道・作ヶ畬歩道・鎌倉古道・”仮”片倉西尾根・片倉城址）</t>
    <phoneticPr fontId="3"/>
  </si>
  <si>
    <t>2021/04/09</t>
  </si>
  <si>
    <t>https://yamap.com/activities/10576585</t>
  </si>
  <si>
    <t>21/04/09  大山（谷太郎林道P・境界尾根・三峰山・唐沢峠・大山・復路は不動尻経由）</t>
    <phoneticPr fontId="3"/>
  </si>
  <si>
    <t>2021/04/08</t>
  </si>
  <si>
    <t>https://yamap.com/activities/10564107</t>
  </si>
  <si>
    <t>21/04/08  八王子散歩（浅川沿いに高尾警察～八王子駅）</t>
    <phoneticPr fontId="3"/>
  </si>
  <si>
    <t>2021/04/06</t>
  </si>
  <si>
    <t>https://yamap.com/activities/10548594</t>
  </si>
  <si>
    <t>21/04/06  陣馬高原下・メシモリ岩山南東尾根・醍醐丸・吊尾根・峰見通り・猪畑尾根・船子尾根・沢戸橋・小峰公園</t>
    <phoneticPr fontId="3"/>
  </si>
  <si>
    <t>2021/04/04</t>
  </si>
  <si>
    <t>https://yamap.com/activities/10528548</t>
  </si>
  <si>
    <t>21/04/04  八王子散歩（小比企丘陵・片倉城跡・打越弁財天）</t>
    <phoneticPr fontId="3"/>
  </si>
  <si>
    <t>2021/04/03</t>
  </si>
  <si>
    <t>https://yamap.com/activities/10504296</t>
  </si>
  <si>
    <t>21/04/03  穴川左岸尾根・西山峠・三井水源林遊歩道・草戸山・都県境尾根</t>
    <phoneticPr fontId="3"/>
  </si>
  <si>
    <t>2021/03/30</t>
  </si>
  <si>
    <t>https://yamap.com/activities/10455048</t>
  </si>
  <si>
    <t>21/03/30  御門橋・華厳山・経ヶ岳・革籠石山・仏果山・高取山・宮ケ瀬ダムサイト・大棚沢P</t>
    <phoneticPr fontId="3"/>
  </si>
  <si>
    <t>2021/03/27</t>
  </si>
  <si>
    <t>https://yamap.com/activities/10418428</t>
  </si>
  <si>
    <t>21/03/27  心源院歴史古道・八王子城山直登・富士見台・北高尾南側中段作業道VR・74号鉄塔下・逆沢林道・景信山東尾根</t>
    <phoneticPr fontId="3"/>
  </si>
  <si>
    <t>2021/03/25</t>
  </si>
  <si>
    <t>https://yamap.com/activities/10377674</t>
  </si>
  <si>
    <t>21/03/25  高尾北面散歩（高尾天満宮・蛇滝林道・千代田稲荷神社尾根・高尾廃道登山道・高尾山・北尾根）</t>
    <rPh sb="19" eb="22">
      <t>テンマングウ</t>
    </rPh>
    <phoneticPr fontId="3"/>
  </si>
  <si>
    <t>2021/03/23</t>
  </si>
  <si>
    <t>https://yamap.com/activities/10355198</t>
  </si>
  <si>
    <t>21/03/23  多摩水道橋ピストン（長沼橋・浅川右岸CR・多摩川右岸CR・多摩水道橋・多摩川左岸CR）55.6㎞ By MoutainBike</t>
    <phoneticPr fontId="3"/>
  </si>
  <si>
    <t>2021/03/22</t>
  </si>
  <si>
    <t>https://yamap.com/activities/10346683</t>
  </si>
  <si>
    <t>21/03/22  目黒・渋谷散歩（三宿病院・目黒川・東急ハンズ・福井物産館）</t>
    <phoneticPr fontId="3"/>
  </si>
  <si>
    <t>2021/03/18</t>
  </si>
  <si>
    <t>https://yamap.com/activities/10295020</t>
  </si>
  <si>
    <t>21/03/18  高尾周辺散歩（稲荷山・富士見園地・伐採地経路・小仏城山北旧道・日影沢林道・高尾梅郷歩道</t>
    <phoneticPr fontId="3"/>
  </si>
  <si>
    <t>2021/03/16</t>
  </si>
  <si>
    <t>https://yamap.com/activities/10276657</t>
  </si>
  <si>
    <t>21/03/16　相模原ポタリング（川尻八幡宮・相模川左岸段丘古道・田名向原遺跡公園・昭和橋・橋本五差路・相原八幡宮）36.4㎞ By MoutainBike</t>
    <phoneticPr fontId="3"/>
  </si>
  <si>
    <t>2021/03/14</t>
  </si>
  <si>
    <t>https://yamap.com/activities/10250502</t>
  </si>
  <si>
    <t>21/03/14  倉岳山をVRで（鳥沢ST・倉岳山北尾根・へそ水・倉岳山・倉岳山北東尾根・梁川ST）</t>
    <phoneticPr fontId="3"/>
  </si>
  <si>
    <t>2021/03/10</t>
  </si>
  <si>
    <t>https://yamap.com/activities/10196564</t>
  </si>
  <si>
    <t>21/03/10  与瀬神社から北上（相模湖ST・大明神山・吉野矢ノ音・明王峠・堂所山・鞍骨沢右岸尾根・川井野BS）</t>
    <rPh sb="47" eb="48">
      <t>ミギ</t>
    </rPh>
    <rPh sb="48" eb="49">
      <t>キシ</t>
    </rPh>
    <phoneticPr fontId="3"/>
  </si>
  <si>
    <t>2021/03/07</t>
  </si>
  <si>
    <t>https://yamap.com/activities/10158068</t>
  </si>
  <si>
    <t>21/03/07  多摩湖サイクリング（国道16号・県道179号・狭山湖・多摩湖・多摩大橋通り）55.1㎞ By RoadRacer</t>
    <phoneticPr fontId="3"/>
  </si>
  <si>
    <t>2021/03/05</t>
  </si>
  <si>
    <t>https://yamap.com/activities/10123935</t>
  </si>
  <si>
    <t>21/03/05  八王子散歩（中央図書館・セレオ八王子南・山田駅）</t>
    <phoneticPr fontId="3"/>
  </si>
  <si>
    <t>2021/03/03</t>
  </si>
  <si>
    <t>https://yamap.com/activities/10109961</t>
  </si>
  <si>
    <t>21/03/03  本社ケ丸（笹子・カラ沢左岸尾根・黒野田林道・本社ケ丸北尾根・角研山・庭洞山・笹子）</t>
    <phoneticPr fontId="3"/>
  </si>
  <si>
    <t>2021/02/28</t>
  </si>
  <si>
    <t>https://yamap.com/activities/10069758</t>
  </si>
  <si>
    <t>21/02/28  町田方面サイクリング（戦車道路・町田平山八王子線・芝溝街道・津久井道・多摩川CR・浅川CR）59.1㎞ By Roadracer</t>
    <phoneticPr fontId="3"/>
  </si>
  <si>
    <t>2021/02/27</t>
  </si>
  <si>
    <t>https://yamap.com/activities/10040934</t>
  </si>
  <si>
    <t>21/02/27  八王子散歩（山田川上流端・十二社富士見峠・湯殿川上流端・館町・湯殿川）</t>
    <phoneticPr fontId="3"/>
  </si>
  <si>
    <t>2021/02/25</t>
  </si>
  <si>
    <t>https://yamap.com/activities/10025349</t>
  </si>
  <si>
    <t>2021/02/22</t>
  </si>
  <si>
    <t>https://yamap.com/activities/9978569</t>
  </si>
  <si>
    <t>21/02/22  高尾周辺散歩（高尾天満宮・蛇滝林道・日影沢林道・446P南東尾根・城山東尾根・奥高尾巻道・稲荷山）</t>
    <phoneticPr fontId="3"/>
  </si>
  <si>
    <t>2021/02/20</t>
  </si>
  <si>
    <t>https://yamap.com/activities/9912609</t>
  </si>
  <si>
    <t>21/02/20  町田平山八王子線（国道16号・町田戦車道路・都道57号・都道155号町田平山八王子線・国道20号）37.3㎞ By AlexMoulton</t>
    <phoneticPr fontId="3"/>
  </si>
  <si>
    <t>2021/02/19</t>
  </si>
  <si>
    <t>https://yamap.com/activities/9896789</t>
  </si>
  <si>
    <t>21/02/19  都境周辺散歩（初沢山・拓大尾根・東高尾山稜・草戸山・都県境尾根・本沢ダム東尾根・城山湖・穴川左岸尾根）</t>
    <rPh sb="55" eb="56">
      <t>カワ</t>
    </rPh>
    <phoneticPr fontId="3"/>
  </si>
  <si>
    <t>2021/02/16</t>
  </si>
  <si>
    <t>https://yamap.com/activities/9875785</t>
  </si>
  <si>
    <t>21/02/16  八王子ポタリング（滝山城跡公園・小宮公園・浅川サイクリングロード）28.9㎞ ByAlexMoulton</t>
    <phoneticPr fontId="3"/>
  </si>
  <si>
    <t>2021/02/14</t>
  </si>
  <si>
    <t>https://yamap.com/activities/9858480</t>
  </si>
  <si>
    <t>21/02/14  大洞山南尾根西支尾根（神明台BS・赤馬・西尾根・大洞山・大平高尾林道・3号路・高尾病院）</t>
    <phoneticPr fontId="3"/>
  </si>
  <si>
    <t>2021/02/13</t>
  </si>
  <si>
    <t>https://yamap.com/activities/9817994</t>
  </si>
  <si>
    <t>21/02/13  境川サイクリングロード（町田街道・境川CR・目黒交差点・国道16号・県道63・県道48）54.5㎞ By RoadRacer</t>
    <phoneticPr fontId="3"/>
  </si>
  <si>
    <t>2021/02/09</t>
  </si>
  <si>
    <t>https://yamap.com/activities/9754180</t>
  </si>
  <si>
    <t>21/02/09  小仏城山（宮ノ台BS・小仏城山南支尾根・小仏城山・東尾根621m地点・日影乗鞍尾根・浅川神社・高尾ST）</t>
    <phoneticPr fontId="3"/>
  </si>
  <si>
    <t>2021/02/05</t>
  </si>
  <si>
    <t>https://yamap.com/activities/9679196</t>
  </si>
  <si>
    <t>21/02/05  笹尾根（陣馬高原下BS・メシモリ岩山・高岩山・生藤山・軍荼利山・長尾尾根・南郷BS）</t>
    <rPh sb="43" eb="44">
      <t>オ</t>
    </rPh>
    <phoneticPr fontId="3"/>
  </si>
  <si>
    <t>,1088</t>
  </si>
  <si>
    <t>2021/02/03</t>
  </si>
  <si>
    <t>https://yamap.com/activities/9660918</t>
  </si>
  <si>
    <t>21/02/03  八王子散歩（穴川左岸尾根・城山湖・草戸山・東高尾山稜・神明神社・廿里町白山神社・廿里山）</t>
    <phoneticPr fontId="3"/>
  </si>
  <si>
    <t>2021/02/01</t>
  </si>
  <si>
    <t>https://yamap.com/activities/9647838</t>
  </si>
  <si>
    <t>21/02/01  八王子散歩（HOME・八王子駅・ひよどり山トンネル・道の駅八王子滝山・星谷坂トンネル・国道16号・富士森公園）</t>
    <phoneticPr fontId="3"/>
  </si>
  <si>
    <t>2021/01/31</t>
  </si>
  <si>
    <t>https://yamap.com/activities/9622020</t>
  </si>
  <si>
    <t>2021/01/29</t>
  </si>
  <si>
    <t>https://yamap.com/activities/9587562</t>
  </si>
  <si>
    <t>21/01/29  浅間尾根（笹平BS・払沢ノ峰・松生山・浅間嶺・大野家・人里BS）</t>
    <phoneticPr fontId="3"/>
  </si>
  <si>
    <t>2021/01/28</t>
  </si>
  <si>
    <t>https://yamap.com/activities/9578783</t>
  </si>
  <si>
    <t>21/01/28  八王子散歩（山田駅～北野駅～八王子みなみ野～湯殿川）</t>
    <phoneticPr fontId="3"/>
  </si>
  <si>
    <t>2021/01/26</t>
  </si>
  <si>
    <t>https://yamap.com/activities/9565434</t>
  </si>
  <si>
    <t>21/01/26  高尾散歩（高尾病院口・3号路・高尾山頂・高尾山北尾根・日影キャンプ場・いろはの森コース・4号路・高尾山頂・稲荷山コース）</t>
    <phoneticPr fontId="3"/>
  </si>
  <si>
    <t>2021/01/22</t>
  </si>
  <si>
    <t>https://yamap.com/activities/9533578</t>
  </si>
  <si>
    <t>21/01/22  多摩湖サイクリング（多摩大橋通り・多摩湖北側・狭山境緑道・新武蔵境通り・多摩川CR・浅川CR）66.6㎞ By RoadRacer</t>
    <phoneticPr fontId="3"/>
  </si>
  <si>
    <t>2021/01/20</t>
  </si>
  <si>
    <t>https://yamap.com/activities/9514935</t>
  </si>
  <si>
    <t>21/01/20  八王子散歩（長沼ST・長沼公園・平山城址公園・堀之内寺沢里山公園・せせらぎ緑道・連生寺公園・長池公園・清水入緑地・南大沢BS)</t>
    <phoneticPr fontId="3"/>
  </si>
  <si>
    <t>2021/01/18</t>
  </si>
  <si>
    <t>https://yamap.com/activities/9501696</t>
  </si>
  <si>
    <t>2021/01/16</t>
  </si>
  <si>
    <t>https://yamap.com/activities/9462130</t>
  </si>
  <si>
    <t>21/01/16  八王子散歩（打越弁財天・堂了尊跡・御殿峠・鎌倉古道・作ヶ畬・相原駅・市境尾根・七国峠・大船古道）</t>
    <phoneticPr fontId="3"/>
  </si>
  <si>
    <t>2021/01/14</t>
  </si>
  <si>
    <t>https://yamap.com/activities/9445616</t>
  </si>
  <si>
    <t>21/01/14  奥高尾（稲荷山・高尾山・小仏城山・新多摩線65号鉄塔北西尾根・甲州道底沢口・小仏峠・日影BS）</t>
    <phoneticPr fontId="3"/>
  </si>
  <si>
    <t>2021/01/13</t>
  </si>
  <si>
    <t>https://yamap.com/activities/9438306</t>
  </si>
  <si>
    <t>21/01/13  多摩川大橋ピストン（長沼橋・浅川右岸・府中四谷橋・多摩川左岸・是政橋・多摩川右岸・多摩川大橋・多摩川左岸・府中四谷橋）88.3㎞ By RoadRacer</t>
    <phoneticPr fontId="3"/>
  </si>
  <si>
    <t>2021/01/12</t>
  </si>
  <si>
    <t>https://yamap.com/activities/9431001</t>
  </si>
  <si>
    <t>21/01/12  八王子散歩（大塚山・御殿峠）</t>
    <phoneticPr fontId="3"/>
  </si>
  <si>
    <t>2021/01/10</t>
  </si>
  <si>
    <t>https://yamap.com/activities/9402627</t>
  </si>
  <si>
    <t>21/01/10  藤倉ピストン（松姫通り・秋川街道・檜原街道・水根本宿線・藤倉）69.6㎞ By RoadRacer</t>
    <phoneticPr fontId="3"/>
  </si>
  <si>
    <t>2021/01/09</t>
  </si>
  <si>
    <t>https://yamap.com/activities/9376831</t>
  </si>
  <si>
    <t>21/01/09  七国散歩（上大船BS・七国山・真米・七国峠・陽田川・市境尾根～八王子みなみ野BS)</t>
    <phoneticPr fontId="3"/>
  </si>
  <si>
    <t>2021/01/07</t>
  </si>
  <si>
    <t>https://yamap.com/activities/9365766</t>
  </si>
  <si>
    <t>21/01/07  八王子散歩（榛名尾根・市境尾根・東高尾山稜・金刀比羅尾根）</t>
    <phoneticPr fontId="3"/>
  </si>
  <si>
    <t>2021/01/04</t>
  </si>
  <si>
    <t>https://yamap.com/activities/9344682</t>
  </si>
  <si>
    <t>21/01/04  高尾陣馬（稲荷山・高尾山・小仏城山・景信山・堂所山・富士小屋山・南郷山・陣馬山・メシモリ岩山）</t>
    <phoneticPr fontId="3"/>
  </si>
  <si>
    <t>INDEX20.html</t>
    <phoneticPr fontId="3"/>
  </si>
  <si>
    <t>bicycle.trekking2@gmail.com</t>
    <phoneticPr fontId="3"/>
  </si>
  <si>
    <t>2020/12/31</t>
  </si>
  <si>
    <t>https://yamap.com/activities/9263956</t>
  </si>
  <si>
    <t>20/12/31  大晦日サイクリング（浅川右岸・多摩川左岸・多摩水道橋・多摩川右岸・是政橋・多摩川左岸・多摩大橋・大和田橋・浅川左岸・陵南大橋）66.1㎞ By RoadRacer</t>
    <phoneticPr fontId="3"/>
  </si>
  <si>
    <t>2020/12/29</t>
  </si>
  <si>
    <t>https://yamap.com/activities/9236781</t>
  </si>
  <si>
    <t>20/12/29  八王子散歩（廿里町白山神社）</t>
    <phoneticPr fontId="3"/>
  </si>
  <si>
    <t>2020/12/26</t>
  </si>
  <si>
    <t>https://yamap.com/activities/9195757</t>
  </si>
  <si>
    <t>20/12/26  笹尾根（井戸BS・熊倉山南西尾根・生藤山・醍醐丸・高岩山・メシモリ岩山南東尾根・陣馬高原下BS）</t>
    <phoneticPr fontId="3"/>
  </si>
  <si>
    <t>2020/12/22</t>
  </si>
  <si>
    <t>https://yamap.com/activities/9162107</t>
  </si>
  <si>
    <t>20/12/22  八王子散歩（鈴鹿神社・片倉つどいの森公園・片倉城跡・慈眼禅寺・道了堂跡・柳沢の池・南大沢）</t>
    <phoneticPr fontId="3"/>
  </si>
  <si>
    <t>2020/12/21</t>
  </si>
  <si>
    <t>https://yamap.com/activities/9157263</t>
  </si>
  <si>
    <t>20/12/21  高尾山散歩（稲荷山コース・6号路・琵琶滝コース・3号路・1号路・4号路・1号路・金毘羅社コース・高尾駅）</t>
    <phoneticPr fontId="3"/>
  </si>
  <si>
    <t>2020/12/19</t>
  </si>
  <si>
    <t>https://yamap.com/activities/9122095</t>
  </si>
  <si>
    <t>20/12/19  狭山境自転車道（多摩大橋通り・多摩川左岸・新武蔵境通り・自転車道・赤坂道・県道55号・多摩大橋通り）70.1㎞ By RoadRacer</t>
    <rPh sb="12" eb="13">
      <t>サカイ</t>
    </rPh>
    <phoneticPr fontId="3"/>
  </si>
  <si>
    <t>2020/12/17</t>
  </si>
  <si>
    <t>https://yamap.com/activities/9104385</t>
  </si>
  <si>
    <t>20/12/17  八王子散歩（椚田町・館町・寺田町）</t>
    <phoneticPr fontId="3"/>
  </si>
  <si>
    <t>2020/12/16</t>
  </si>
  <si>
    <t>https://yamap.com/activities/9101175</t>
  </si>
  <si>
    <t>20/12/16  小松HC・南高尾山稜・大垂水・研究路・一丁平園地・富士見台園地・高尾山頂・3号路・病院裏</t>
    <phoneticPr fontId="3"/>
  </si>
  <si>
    <t>2020/12/13</t>
  </si>
  <si>
    <t>https://yamap.com/activities/9073006</t>
  </si>
  <si>
    <t>20/12/13  羽村取水堰（浅川右岸・多摩川左岸・取水堰・玉川上水・天王寺橋・多摩大橋通り・大和田橋）54.9㎞ By MountainBike</t>
    <phoneticPr fontId="3"/>
  </si>
  <si>
    <t>2020/12/11</t>
  </si>
  <si>
    <t>https://yamap.com/activities/9034020</t>
  </si>
  <si>
    <t>20/12/11  逆沢ノ頭655m（高尾駅南口・唐沢山東尾根・富士見台・板当峠・ザリクボ沢左岸尾根・逆沢ノ頭・景信山東尾根・高尾駅北口）</t>
    <phoneticPr fontId="3"/>
  </si>
  <si>
    <t>2020/12/08</t>
  </si>
  <si>
    <t>https://yamap.com/activities/9009723</t>
  </si>
  <si>
    <t>2020/12/07</t>
  </si>
  <si>
    <t>https://yamap.com/activities/8999699</t>
  </si>
  <si>
    <t>20/12/07  八王子散歩（八王子南バイパス工事中）</t>
    <phoneticPr fontId="3"/>
  </si>
  <si>
    <t>2020/12/04</t>
  </si>
  <si>
    <t>https://yamap.com/activities/8937561</t>
  </si>
  <si>
    <t>20/12/04  陣馬～高尾（陣馬高原下・南郷山・陣馬山・景信山・城山・高尾山・高尾山口）</t>
    <phoneticPr fontId="3"/>
  </si>
  <si>
    <t>2020/12/01</t>
  </si>
  <si>
    <t>https://yamap.com/activities/8916247</t>
  </si>
  <si>
    <t>20/12/01  甲斐大和・笹子雁ケ腹摺山北尾根・米沢山・お坊山・東峰・東峰南尾根・笹子</t>
    <phoneticPr fontId="3"/>
  </si>
  <si>
    <t>2020/11/29</t>
  </si>
  <si>
    <t>https://yamap.com/activities/8882824</t>
  </si>
  <si>
    <t>20/11/29  七国峠周辺ウオーキング</t>
    <phoneticPr fontId="3"/>
  </si>
  <si>
    <t>2020/11/28</t>
  </si>
  <si>
    <t>https://yamap.com/activities/8857869</t>
  </si>
  <si>
    <t>20/11/28  多摩湖ピストン（甲州街道・多摩大橋通り・県道55号・多摩湖自転車道路）48.3㎞ By MountainBike</t>
    <phoneticPr fontId="3"/>
  </si>
  <si>
    <t>2020/11/23</t>
  </si>
  <si>
    <t>https://yamap.com/activities/8801493</t>
  </si>
  <si>
    <t>20/11/23  要倉山横断（関場・龍蔵神社・要倉山・くぬぎさわ林道・本宮山・メシモリ岩山・陣馬高原下）</t>
    <phoneticPr fontId="3"/>
  </si>
  <si>
    <t>2020/11/21</t>
  </si>
  <si>
    <t>https://yamap.com/activities/8737501</t>
  </si>
  <si>
    <t>20/11/21  大戸周辺尾根散歩（穴川左岸尾根・本沢ダム東尾根・都県境尾根・市境尾根・山桜の丘・段木入・雨乞の碑・権現谷・法大尾根）</t>
    <phoneticPr fontId="3"/>
  </si>
  <si>
    <t>2020/11/19</t>
  </si>
  <si>
    <t>https://yamap.com/activities/8715556</t>
  </si>
  <si>
    <t>20/11/19  片倉散歩（北野駅・打越辨財天・石橋入緑地・片倉つどいの森公園・鈴鹿神社）</t>
    <phoneticPr fontId="3"/>
  </si>
  <si>
    <t>2020/11/17</t>
  </si>
  <si>
    <t>https://yamap.com/activities/8699126</t>
  </si>
  <si>
    <t>20/11/17  戸倉城山&amp;紅葉（小峰公園・廣徳寺・戸倉城山・盆堀山・荷田子峠・龍珠院・石舟橋）</t>
    <phoneticPr fontId="3"/>
  </si>
  <si>
    <t>2020/11/15</t>
  </si>
  <si>
    <t>https://yamap.com/activities/8666687</t>
  </si>
  <si>
    <t>20/11/15  要倉山北面探索（関場・鉄塔巡視路・要倉山・北尾根・醍醐林道・三ツ沢林道・本宮山・要倉山・北北東尾根・龍蔵神社・関場）</t>
    <phoneticPr fontId="3"/>
  </si>
  <si>
    <t>2020/11/12</t>
  </si>
  <si>
    <t>https://yamap.com/activities/8595490</t>
  </si>
  <si>
    <t>20/11/12  南高尾南面探索（穴川左岸尾根・峯ノ薬師・三井禅寺・西山峠・三井水源林歩道・中沢山南尾根・県道515・名手・西山峠・小松HC）</t>
    <phoneticPr fontId="3"/>
  </si>
  <si>
    <t>2020/11/09</t>
  </si>
  <si>
    <t>https://yamap.com/activities/8565299</t>
  </si>
  <si>
    <t>20/11/09  旧国道20号（大垂水峠・旧国道20号・赤馬・新多摩線58号・南高尾山稜・入沢山・北東尾根・高尾599）</t>
    <phoneticPr fontId="3"/>
  </si>
  <si>
    <t>2020/11/06</t>
  </si>
  <si>
    <t>https://yamap.com/activities/8500653</t>
  </si>
  <si>
    <t>20/11/06  八王子散歩（小比企丘陵・片倉西尾根・鑓水緑道・小山内裏公園・南大沢）</t>
    <phoneticPr fontId="3"/>
  </si>
  <si>
    <t>2020/11/04</t>
  </si>
  <si>
    <t>https://yamap.com/activities/8483735</t>
  </si>
  <si>
    <t>20/11/04  小下沢散歩（景信山東尾根・逆沢林道⇗陣馬高尾縦走路・72・73号鉄塔・小下沢林道・小下沢園地）</t>
    <phoneticPr fontId="3"/>
  </si>
  <si>
    <t>2020/11/03</t>
  </si>
  <si>
    <t>https://yamap.com/activities/8466794</t>
  </si>
  <si>
    <t>20/11/03  高尾散歩（落合・旧登山道・北側作業道・蛇滝コース・2・4号路・高尾山頂・稲荷山コース）</t>
    <phoneticPr fontId="3"/>
  </si>
  <si>
    <t>2020/10/31</t>
  </si>
  <si>
    <t>https://yamap.com/activities/8395567</t>
  </si>
  <si>
    <t>20/10/31  神明台BS・赤馬・南高尾横断・大平林道・モミジ台巻道・3号路・高尾病院裏</t>
    <rPh sb="10" eb="12">
      <t>シンメイ</t>
    </rPh>
    <rPh sb="12" eb="13">
      <t>ダイ</t>
    </rPh>
    <phoneticPr fontId="3"/>
  </si>
  <si>
    <t>2020/10/29</t>
  </si>
  <si>
    <t>https://yamap.com/activities/8360390</t>
  </si>
  <si>
    <t>2020/10/28</t>
  </si>
  <si>
    <t>https://yamap.com/activities/8346193</t>
  </si>
  <si>
    <t>20/10/28  大地沢・大戸散歩（法大尾根・市境尾根・権現谷・大戸緑地・段木入り・山桜の丘・草戸山・県境尾根・法大）</t>
    <phoneticPr fontId="3"/>
  </si>
  <si>
    <t>2020/10/26</t>
  </si>
  <si>
    <t>https://yamap.com/activities/8323457</t>
  </si>
  <si>
    <t>20/10/26  都立公園散歩（長沼公園・平山城址公園・せせらぎ緑道・長池公園）</t>
    <phoneticPr fontId="3"/>
  </si>
  <si>
    <t>2020/10/25</t>
  </si>
  <si>
    <t>https://yamap.com/activities/8292379</t>
  </si>
  <si>
    <t>20/10/25  和田峠（高尾街道・美山通り・陣馬街道・醍醐林道・浅川右岸）45.6㎞ By MountainBike</t>
    <phoneticPr fontId="3"/>
  </si>
  <si>
    <t>2020/10/21</t>
  </si>
  <si>
    <t>https://yamap.com/activities/8225633</t>
  </si>
  <si>
    <t>20/10/21  相模川自然の村（法政大学・川尻・小倉橋・上大島キャンプ場）By AlexMoulton 22.1㎞</t>
    <phoneticPr fontId="3"/>
  </si>
  <si>
    <t>2020/10/20</t>
  </si>
  <si>
    <t>https://yamap.com/activities/8219499</t>
  </si>
  <si>
    <t>20/10/20  市道山（陣馬高原下・メシモリ岩山・高岩山・吊尾根・市道山・臼杵山・荷田子峠・戸倉城山・武蔵五日市）</t>
    <phoneticPr fontId="3"/>
  </si>
  <si>
    <t>2020/10/18</t>
  </si>
  <si>
    <t>https://yamap.com/activities/8176636</t>
  </si>
  <si>
    <t>20/10/18  八王子南部・相原散歩（小比企の丘・片倉西尾根道・御殿峠古道・作ヶ畬歩道・七国峠・大船古道）</t>
    <phoneticPr fontId="3"/>
  </si>
  <si>
    <t>2020/10/16</t>
  </si>
  <si>
    <t>https://yamap.com/activities/8143799</t>
  </si>
  <si>
    <t>20/10/16  高尾散歩（高尾山口・稲荷山・一丁平園地・南東尾根・学習の歩道・大垂水峠・都県境尾根末端・南高尾山稜・東高尾山稜・四辻・高尾山口）</t>
    <phoneticPr fontId="3"/>
  </si>
  <si>
    <t>2020/10/13</t>
  </si>
  <si>
    <t>https://yamap.com/activities/8111835</t>
  </si>
  <si>
    <t>20/10/13  八王子散歩（甲州街道から御所水通り）</t>
    <rPh sb="16" eb="20">
      <t>コウシュウカイドウ</t>
    </rPh>
    <rPh sb="22" eb="25">
      <t>ゴショミズ</t>
    </rPh>
    <rPh sb="25" eb="26">
      <t>トオ</t>
    </rPh>
    <phoneticPr fontId="3"/>
  </si>
  <si>
    <t>2020/10/11</t>
  </si>
  <si>
    <t>https://yamap.com/activities/8073875</t>
  </si>
  <si>
    <t>20/10/11  高尾ウオーキング（高尾山口・国道20号・大垂水・大平林道・高尾林道・5・4・2号・高尾病院裏）</t>
    <phoneticPr fontId="3"/>
  </si>
  <si>
    <t>2020/10/07</t>
  </si>
  <si>
    <t>https://yamap.com/activities/8033178</t>
  </si>
  <si>
    <t>2020/10/05</t>
  </si>
  <si>
    <t>https://yamap.com/activities/8011057</t>
  </si>
  <si>
    <t>20/10/05  高尾散歩（病院裏・2号路・3号路・山頂・稲荷山）</t>
    <phoneticPr fontId="3"/>
  </si>
  <si>
    <t>2020/10/03</t>
  </si>
  <si>
    <t>https://yamap.com/activities/7961221</t>
  </si>
  <si>
    <t>20/10/03  八王子城山（太鼓曲輪尾根・城山川林道・氏照墓裏尾根・心源院尾根・城山・富士見台・地蔵ピーク）</t>
    <phoneticPr fontId="3"/>
  </si>
  <si>
    <t>2020/09/29</t>
  </si>
  <si>
    <t>https://yamap.com/activities/7906994</t>
  </si>
  <si>
    <t>20/09/29  海沢探勝路（鳩ノ巣ST・鳩ノ巣城山・大楢峠・海沢園地・海沢探勝路・大岳山・白倉BS）</t>
    <phoneticPr fontId="3"/>
  </si>
  <si>
    <t>2020/09/27</t>
  </si>
  <si>
    <t>https://yamap.com/activities/7861514</t>
  </si>
  <si>
    <t>20/09/27  東高尾山稜（法政大学BS・穴川左岸尾根・城山発電所・東高尾山稜・金刀比羅尾根・高尾ST）</t>
    <phoneticPr fontId="3"/>
  </si>
  <si>
    <t>2020/09/22</t>
  </si>
  <si>
    <t>https://yamap.com/activities/7809789</t>
  </si>
  <si>
    <t>20/09/22  百蔵山～扇山（猿橋st・福泉寺・百蔵山・扇山・荻ノ丸・安達野・大野貯水池・四方津st）</t>
    <phoneticPr fontId="3"/>
  </si>
  <si>
    <t>2020/09/18</t>
  </si>
  <si>
    <t>https://yamap.com/activities/7695331</t>
  </si>
  <si>
    <t>20/09/18  小仏城山ピストン（日影P・城山東尾根・宝珠寺尾根・浅川神社・日影乗鞍尾根・446ｍ東尾根・キャンプ場）</t>
    <rPh sb="35" eb="39">
      <t>アサカワジンジャ</t>
    </rPh>
    <rPh sb="40" eb="44">
      <t>ヒカゲノリクラ</t>
    </rPh>
    <phoneticPr fontId="3"/>
  </si>
  <si>
    <t>2020/09/15</t>
  </si>
  <si>
    <t>https://yamap.com/activities/7674161</t>
  </si>
  <si>
    <t>20/09/15  峰見通り（宮尾神社・高留沢ノ頭・峰見通り・吊尾根・醍醐丸東側林道・高岩山・要倉山・醍醐林道）</t>
    <phoneticPr fontId="3"/>
  </si>
  <si>
    <t>2020/09/13</t>
  </si>
  <si>
    <t>https://yamap.com/activities/7648710</t>
  </si>
  <si>
    <t>20/09/13  初沢山～榛名神社（高尾駅・初沢城跡・拓大尾根・草戸峠・市境尾根・榛名尾根・HOME）</t>
    <phoneticPr fontId="3"/>
  </si>
  <si>
    <t>2020/09/11</t>
  </si>
  <si>
    <t>https://yamap.com/activities/7618649</t>
  </si>
  <si>
    <t>20/09/11  大戸周辺（法大尾根・市境尾根・権現谷・大地沢・県境尾根・城山湖・小松HC）</t>
    <phoneticPr fontId="3"/>
  </si>
  <si>
    <t>2020/09/08</t>
  </si>
  <si>
    <t>https://yamap.com/activities/7598808</t>
  </si>
  <si>
    <t>20/09/08  鞍骨沢左岸尾根（くぬぎ沢橋Bs・倉骨沢左岸尾根・堂所山・明王峠・矢ノ音・与瀬神社・相模湖St）</t>
    <phoneticPr fontId="3"/>
  </si>
  <si>
    <t>2020/09/04</t>
  </si>
  <si>
    <t>https://yamap.com/activities/7551702</t>
  </si>
  <si>
    <t>20/09/04  高尾山一筆書き（高尾山口駅・稲荷山コース・5号路・6号路・琵琶滝コース・2号路・3号路・1号路・山頂・4号路・1号路尾根・金比羅神社尾根・高尾駅）</t>
    <phoneticPr fontId="3"/>
  </si>
  <si>
    <t>2020/09/02</t>
  </si>
  <si>
    <t>https://yamap.com/activities/7540554</t>
  </si>
  <si>
    <t>20/09/02  高尾ウオーキング（高尾山口駅・病院裏登山口・3号路・高尾山頂・北尾根・日影～HOME）</t>
    <phoneticPr fontId="3"/>
  </si>
  <si>
    <t>2020/08/31</t>
  </si>
  <si>
    <t>https://yamap.com/activities/7529521</t>
  </si>
  <si>
    <t>20/08/31  多摩川・浅川サイクリング（多摩大橋・左岸CR・多摩水道橋・右岸CR・是政橋・浅川右岸CR・長沼橋）55.8㎞ By RoadRacer</t>
    <phoneticPr fontId="3"/>
  </si>
  <si>
    <t>2020/08/30</t>
  </si>
  <si>
    <t>https://yamap.com/activities/7521143</t>
  </si>
  <si>
    <t>20/08/30  湯殿川上流端までウォーキング</t>
    <phoneticPr fontId="3"/>
  </si>
  <si>
    <t>2020/08/28</t>
  </si>
  <si>
    <t>https://yamap.com/activities/7471521</t>
  </si>
  <si>
    <t>20/08/28  大岳山（養沢神社Bs・大滝・御坂尾根・大岳山北東尾根・南尾根・馬頭刈尾根・綾滝・払沢ノ滝入口Bs）</t>
    <phoneticPr fontId="3"/>
  </si>
  <si>
    <t>2020/08/25</t>
  </si>
  <si>
    <t>https://yamap.com/activities/7447607</t>
  </si>
  <si>
    <t>20/08/25  高幡不動駅までウオーキング（京王線と浅川沿いにブラブラ）</t>
    <phoneticPr fontId="3"/>
  </si>
  <si>
    <t>2020/08/22</t>
  </si>
  <si>
    <t>https://yamap.com/activities/7405944</t>
  </si>
  <si>
    <t>20/08/22  湯殿川～浅川～山田川ウオーキング</t>
    <phoneticPr fontId="3"/>
  </si>
  <si>
    <t>2020/08/20</t>
  </si>
  <si>
    <t>https://yamap.com/activities/7381655</t>
  </si>
  <si>
    <t>20/08/20  相模湖駅までウオーキング（高尾山口駅・稲荷山コース・高尾山・小仏城山・小仏峠・底沢・弁天橋・相模湖駅）</t>
    <phoneticPr fontId="3"/>
  </si>
  <si>
    <t>2020/08/18</t>
  </si>
  <si>
    <t>https://yamap.com/activities/7363318</t>
  </si>
  <si>
    <t>20/08/18  大地沢周辺ウオーキング（法政大学尾根・市境尾根・雨乞場・段木入・県境尾根・穴川左岸尾根）</t>
    <phoneticPr fontId="3"/>
  </si>
  <si>
    <t>2020/08/17</t>
  </si>
  <si>
    <t>https://yamap.com/activities/7357083</t>
  </si>
  <si>
    <t>20/08/17  八王子ウオーキング（小比企・片倉・北野）</t>
    <phoneticPr fontId="3"/>
  </si>
  <si>
    <t>2020/08/15</t>
  </si>
  <si>
    <t>https://yamap.com/activities/7315675</t>
  </si>
  <si>
    <t>20/08/15  近所をウオーキング、暑い！！（磯沼牧場・片倉城跡・片倉つどいの森公園・栃谷戸公園・みなみ野大船の尾根緑地）</t>
    <phoneticPr fontId="3"/>
  </si>
  <si>
    <t>2020/08/14</t>
  </si>
  <si>
    <t>https://yamap.com/activities/7300483</t>
  </si>
  <si>
    <t>20/08/14  メシモリ岩山南東尾根（陣馬高原下Bs・【31】カーブ～南東尾根・メシモリ岩山・高岩山・陣馬山・景信山東尾根・高尾St）</t>
    <phoneticPr fontId="3"/>
  </si>
  <si>
    <t>2020/08/11</t>
  </si>
  <si>
    <t>https://yamap.com/activities/7251884</t>
  </si>
  <si>
    <t>20/08/11  小仏城山・高尾山ウオーキング（大垂水Bs・小仏城山・高尾山・3号路・高尾病院）</t>
    <phoneticPr fontId="3"/>
  </si>
  <si>
    <t>2020/08/10</t>
  </si>
  <si>
    <t>https://yamap.com/activities/7235693</t>
  </si>
  <si>
    <t>20/08/10  八王子ウオーキング（暑さに負けるな）遠回りして図書館へ</t>
    <phoneticPr fontId="3"/>
  </si>
  <si>
    <t>2020/08/09</t>
  </si>
  <si>
    <t>https://yamap.com/activities/7196567</t>
  </si>
  <si>
    <t>20/08/09  多摩湖サイクリング（国道16号・青梅街道・多摩湖サイクリングロード・多摩大橋通り）51.6㎞ By RoadRacer</t>
    <phoneticPr fontId="3"/>
  </si>
  <si>
    <t>2020/08/03</t>
  </si>
  <si>
    <t>https://yamap.com/activities/7135204</t>
  </si>
  <si>
    <t>20/08/03  くらご峠・三国山（藤野St・鷹取山・くらご峠・三国山・笹尾根・高岩山・メシモリ岩山南東尾根・陣馬高原下Bs）</t>
    <phoneticPr fontId="3"/>
  </si>
  <si>
    <t>2020/08/01</t>
  </si>
  <si>
    <t>https://yamap.com/activities/7084567</t>
  </si>
  <si>
    <t>20/08/01  八王子・町田ポタリング（山田川・浅川・平山通り・せせらぎ緑道・長池公園・鶴見川源流・小山内裏公園・絹の道資料館）36.6km By AlexMoulton</t>
    <phoneticPr fontId="3"/>
  </si>
  <si>
    <t>2020/07/29</t>
  </si>
  <si>
    <t>https://yamap.com/activities/7060333</t>
  </si>
  <si>
    <t>20/07/29  八王子ウオーキング（京王線山田駅～ＪＲ八王子駅～都立小宮公園～都立滝山城址公園）</t>
    <phoneticPr fontId="3"/>
  </si>
  <si>
    <t>2020/07/27</t>
  </si>
  <si>
    <t>https://yamap.com/activities/7052257</t>
  </si>
  <si>
    <t>2020/07/24</t>
  </si>
  <si>
    <t>https://yamap.com/activities/7018141</t>
  </si>
  <si>
    <t>20/07/24  高尾山ウオーキング（高尾病院口・2号路・3号路・1号路・山頂ピストン）</t>
    <phoneticPr fontId="3"/>
  </si>
  <si>
    <t>2020/07/21</t>
  </si>
  <si>
    <t>https://yamap.com/activities/6989364</t>
  </si>
  <si>
    <t>20/07/21  多摩川サイクリング（陵南大橋・万願寺歩道橋・日野橋・多摩水道橋・是政橋・関戸橋）68.2㎞ By RoadRacer</t>
    <phoneticPr fontId="3"/>
  </si>
  <si>
    <t>2020/07/20</t>
  </si>
  <si>
    <t>https://yamap.com/activities/6982397</t>
  </si>
  <si>
    <t>20/07/20  八王子ウオーキング（小比企丘陵・片倉丘陵・御殿山・鑓水丘陵・都立小山内裏公園・南大沢）</t>
    <phoneticPr fontId="3"/>
  </si>
  <si>
    <t>2020/07/19</t>
  </si>
  <si>
    <t>https://yamap.com/activities/6964234</t>
  </si>
  <si>
    <t>20/07/19  八王子ウオーキング（榛名尾根・法大尾根・七国尾根緑地）</t>
    <phoneticPr fontId="3"/>
  </si>
  <si>
    <t>2020/07/16</t>
  </si>
  <si>
    <t>https://yamap.com/activities/6931979</t>
  </si>
  <si>
    <t>20/07/16  南高尾周辺散歩（法大バス停・穴川左岸尾根・西山峠・三井水源林中段歩道・大垂水・一丁平・稲荷山・高尾山口駅）</t>
    <phoneticPr fontId="3"/>
  </si>
  <si>
    <t>2020/07/11</t>
  </si>
  <si>
    <t>https://yamap.com/activities/6892312</t>
  </si>
  <si>
    <t>2020/07/09</t>
  </si>
  <si>
    <t>https://yamap.com/activities/6882101</t>
  </si>
  <si>
    <t>20/07/09  八王子散歩（高尾山口駅⇒八王子駅北口⇒ＨＯＭＥ）</t>
    <phoneticPr fontId="3"/>
  </si>
  <si>
    <t>https://yamap.com/activities/6881486</t>
  </si>
  <si>
    <t>20/07/09  20200709高尾山撤退（☂土砂降り⛆）</t>
    <phoneticPr fontId="3"/>
  </si>
  <si>
    <t>2020/07/02</t>
  </si>
  <si>
    <t>https://yamap.com/activities/6837440</t>
  </si>
  <si>
    <t>20/07/02  万六ノ頭・生藤山（万六ノ頭北東尾根・連行峰・三国山・鎌沢入口・藤野ST）</t>
    <phoneticPr fontId="3"/>
  </si>
  <si>
    <t>2020/06/29</t>
  </si>
  <si>
    <t>https://yamap.com/activities/6822369</t>
  </si>
  <si>
    <t>20/06/29  景信山（小下沢園地・東尾根・景信山・逆沢ノ頭655mP・々東尾根・ザリクボ・板当峠・富士見台・矢倉沢）</t>
    <phoneticPr fontId="3"/>
  </si>
  <si>
    <t>2020/06/26</t>
  </si>
  <si>
    <t>https://yamap.com/activities/6780598</t>
  </si>
  <si>
    <t xml:space="preserve">20/06/26  権現谷ウオーク（榛名尾根・都境尾根・権現谷・段木入の広場・山桜の丘・草戸峠・拓大尾根） </t>
    <phoneticPr fontId="3"/>
  </si>
  <si>
    <t>2020/06/21</t>
  </si>
  <si>
    <t>https://yamap.com/activities/6729025</t>
  </si>
  <si>
    <t xml:space="preserve">20/06/21  南大沢までウオーキング（片倉城跡・大塚山・中山の尾根道・永昌院・都立大学・南大沢モンベル） </t>
    <phoneticPr fontId="3"/>
  </si>
  <si>
    <t>2020/06/20</t>
  </si>
  <si>
    <t>https://yamap.com/activities/6707839</t>
  </si>
  <si>
    <t>20/06/20  多摩湖（  多摩大橋通り・多摩湖自転車道・関前・新武蔵境通り・東八道路・野川公園・関戸橋・多摩川ＣＲ・浅川ＣＲ）63.8km By AlexMoulton</t>
    <phoneticPr fontId="3"/>
  </si>
  <si>
    <t>2020/06/15</t>
  </si>
  <si>
    <t>https://yamap.com/activities/6669248</t>
  </si>
  <si>
    <t>20/06/15  高尾ウオーキング（稲荷山コース・高尾山・富士見台・高尾林道・大平林道・一丁平・北側作業道・高尾山北尾根・日影・高尾駅）</t>
    <phoneticPr fontId="3"/>
  </si>
  <si>
    <t>2020/06/12</t>
  </si>
  <si>
    <t>https://yamap.com/activities/6648007</t>
  </si>
  <si>
    <t>20/06/12  愛宕山散歩（高幡不動尊の紫陽花）</t>
    <phoneticPr fontId="3"/>
  </si>
  <si>
    <t>2020/06/10</t>
  </si>
  <si>
    <t>https://yamap.com/activities/6641605</t>
  </si>
  <si>
    <t>20/06/10  船子尾根・刈寄山（小峰公園Ｐ・桜尾根・沢戸橋・船子尾根・刈寄山・今熊山・金剛滝コースで小峰公園Ｐ）</t>
    <phoneticPr fontId="3"/>
  </si>
  <si>
    <t>2020/06/09</t>
  </si>
  <si>
    <t>https://yamap.com/activities/6631371</t>
  </si>
  <si>
    <t>2020/06/07</t>
  </si>
  <si>
    <t>https://yamap.com/activities/6599415</t>
  </si>
  <si>
    <t>20/06/07  多摩川沿いをポタリング（多摩大橋通り・多摩川左岸ＣＲ・ 吉野街道・滝山街道・高尾街道）40.5km By AlexMoulton</t>
    <phoneticPr fontId="3"/>
  </si>
  <si>
    <t>2020/06/05</t>
  </si>
  <si>
    <t>https://yamap.com/activities/6562210</t>
  </si>
  <si>
    <t xml:space="preserve">20/06/05  林道ウオーキング（大垂水バス停・大平林道・高尾林道・稲荷山コース経由3号路・高尾病院） </t>
    <phoneticPr fontId="3"/>
  </si>
  <si>
    <t>2020/06/03</t>
  </si>
  <si>
    <t>https://yamap.com/activities/6547998</t>
  </si>
  <si>
    <t>20/06/03  八王子ウオーキング（磯沼ファーム・片倉つどいの森・16号バイパス側道・作ヶ畬歩道・七国峠歩道・大船古道）</t>
    <phoneticPr fontId="3"/>
  </si>
  <si>
    <t>2020/06/02</t>
  </si>
  <si>
    <t>https://yamap.com/activities/6541346</t>
  </si>
  <si>
    <t>20/06/02  小下沢探索（景信山東尾根・655m逆沢ノ頭東側仕事道・逆沢林道・小下沢林道）</t>
    <phoneticPr fontId="3"/>
  </si>
  <si>
    <t>2020/05/29</t>
  </si>
  <si>
    <t>https://yamap.com/activities/6486667</t>
  </si>
  <si>
    <t>20/05/29  高尾散歩（稲荷山・高尾山・奥高尾北側歩道・小仏城山・小仏峠・旧甲州街道・高尾駅）</t>
    <phoneticPr fontId="3"/>
  </si>
  <si>
    <t>2020/05/26</t>
  </si>
  <si>
    <t>https://yamap.com/activities/6466667</t>
  </si>
  <si>
    <t xml:space="preserve">20/05/26  大戸緑地の東側探索 18.6km By AlexMoulton </t>
    <phoneticPr fontId="3"/>
  </si>
  <si>
    <t>2020/05/24</t>
  </si>
  <si>
    <t>https://yamap.com/activities/6450000</t>
  </si>
  <si>
    <t>20/05/24  大戸緑地（県境尾根・境川源流・市境尾根・権現平・雨乞い場・段木入の広場・段木入・峠の丘・山桜の丘・県境尾根北側作業道）By MoutainBike</t>
    <phoneticPr fontId="3"/>
  </si>
  <si>
    <t>2020/05/22</t>
  </si>
  <si>
    <t>https://yamap.com/activities/6410989</t>
  </si>
  <si>
    <t>20/05/22  東高尾・大戸緑地（浅川金刀比羅宮・四辻・草戸峠・段木入・雨乞い場・大戸の晩鐘）</t>
    <phoneticPr fontId="3"/>
  </si>
  <si>
    <t>2020/05/17</t>
  </si>
  <si>
    <t>https://yamap.com/activities/6377296</t>
  </si>
  <si>
    <t>20/05/17  北高尾山稜横断（松嶽神社・高ドッケ北東尾根・南尾根・小下沢二番口・一番口・矢倉沢・富士見台・八王子城跡・心源院尾根）By MoutainBike</t>
    <phoneticPr fontId="3"/>
  </si>
  <si>
    <t>2020/05/15</t>
  </si>
  <si>
    <t>https://yamap.com/activities/6360565</t>
  </si>
  <si>
    <t>20/05/15  東高尾探索（大地沢登山口・草戸峠・梅ノ木平分岐・榎窪川林道・450mP北東尾根・榎窪山・草戸山・大地沢）By MoutainBike</t>
    <phoneticPr fontId="3"/>
  </si>
  <si>
    <t>2020/05/13</t>
  </si>
  <si>
    <t>https://yamap.com/activities/6345256</t>
  </si>
  <si>
    <t>20/05/13  都立長沼公園（栃本尾根⤴長泉寺尾根⤵西長泉寺尾根⤴霧降の道⤵中尾根⤴西尾根⤵井戸たわ尾根⤴殿ヶ谷の道⤵)By MoutainBike</t>
    <phoneticPr fontId="3"/>
  </si>
  <si>
    <t>2020/05/11</t>
  </si>
  <si>
    <t>https://yamap.com/activities/6331942</t>
  </si>
  <si>
    <t>20/05/11  南高尾北面探索（入沢山北東尾根・中沢川左岸尾根・大垂水林道・案内川支流左岸経路・国道20号）By MountainBike</t>
    <phoneticPr fontId="3"/>
  </si>
  <si>
    <t>2020/05/09</t>
  </si>
  <si>
    <t>https://yamap.com/activities/6316318</t>
  </si>
  <si>
    <t>20/05/09  奥高尾散歩（日影P・高尾山北尾根・高尾山・奥高尾北側巻道・小仏城山・宝珠寺尾根・日影P ）By MoutainBike</t>
    <phoneticPr fontId="3"/>
  </si>
  <si>
    <t>2020/05/07</t>
  </si>
  <si>
    <t>https://yamap.com/activities/6297516</t>
  </si>
  <si>
    <t>20/05/07  都立公園ウオーキング（片倉城址公園・鑓水小山緑地・小山内裏公園・町田尾根緑道・長池公園・せせらぎ緑道・平山城址公園・長沼公園）</t>
    <phoneticPr fontId="3"/>
  </si>
  <si>
    <t>2020/05/05</t>
  </si>
  <si>
    <t>https://yamap.com/activities/6274342</t>
  </si>
  <si>
    <t>20/05/05  鞍骨沢尾根（鞍骨橋林道・鞍骨沢右岸尾根・北高尾山稜・倉骨沢左岸尾根・々支尾根・福源寺・陣馬高原下・鞍骨橋）By MoutainBike</t>
    <phoneticPr fontId="3"/>
  </si>
  <si>
    <t>2020/05/02</t>
  </si>
  <si>
    <t>https://yamap.com/activities/6232448</t>
  </si>
  <si>
    <t>2020/04/30</t>
  </si>
  <si>
    <t>https://yamap.com/activities/6213892</t>
  </si>
  <si>
    <t>20/04/30  城山湖周辺散歩（法政大学BS・穴川左岸尾根・城山湖・県境尾根・大戸緑地・市境尾根・榛名尾根・館町緑地・自宅）</t>
    <phoneticPr fontId="3"/>
  </si>
  <si>
    <t>2020/04/28</t>
  </si>
  <si>
    <t>https://yamap.com/activities/6190292</t>
  </si>
  <si>
    <t>20/04/28  八王子ウオーキング（片倉城跡・道了堂跡・小泉家屋敷・鑓水緑道尾根道・御殿峠）</t>
    <phoneticPr fontId="3"/>
  </si>
  <si>
    <t>2020/04/25</t>
  </si>
  <si>
    <t>https://yamap.com/activities/6157397</t>
  </si>
  <si>
    <t>20/04/25  醍醐林道（高尾街道・美山通り・陣馬街道・盆堀林道・醍醐林道・陣馬街道・浅川CR）41.0㎞ By MoutainBike</t>
    <phoneticPr fontId="3"/>
  </si>
  <si>
    <t>2020/04/23</t>
  </si>
  <si>
    <t>https://yamap.com/activities/6143807</t>
  </si>
  <si>
    <t>20/04/23  七国峠散歩（寺田緑地・みなみ野大船の尾根緑地・七国の尾根緑地・相原の鎌倉古道・片倉つどいの森公園）</t>
    <rPh sb="24" eb="25">
      <t>ノ</t>
    </rPh>
    <rPh sb="25" eb="27">
      <t>オオフネ</t>
    </rPh>
    <rPh sb="28" eb="30">
      <t>オネ</t>
    </rPh>
    <rPh sb="30" eb="32">
      <t>リョクチ</t>
    </rPh>
    <phoneticPr fontId="3"/>
  </si>
  <si>
    <t>2020/04/21</t>
  </si>
  <si>
    <t>https://yamap.com/activities/6131689</t>
  </si>
  <si>
    <t>2020/04/19</t>
  </si>
  <si>
    <t>https://yamap.com/activities/6119692</t>
  </si>
  <si>
    <t>20/04/19  江の島ピストン（相原十字路・橋本五差路・目黒交差点・藤沢街道・藤沢ST・境川橋・江の島・境川CR ）97.0㎞ By RoadRacer</t>
    <phoneticPr fontId="3"/>
  </si>
  <si>
    <t>2020/04/17</t>
  </si>
  <si>
    <t>https://yamap.com/activities/6100543</t>
  </si>
  <si>
    <t>20/04/17  拓大尾根（自宅・紅葉台西公園・拓大尾根・草戸峠・市境尾根・榛名尾根・湯殿川）</t>
    <phoneticPr fontId="3"/>
  </si>
  <si>
    <t>2020/04/15</t>
  </si>
  <si>
    <t>https://yamap.com/activities/6085645</t>
  </si>
  <si>
    <t>20/04/15  多摩湖CR（多摩大橋通り・多摩湖CR・村山貯水池下堰堤・狭山境緑道・新武蔵境通り・多摩川CR・浅川CR）64.5㎞ By RoadRacer</t>
    <phoneticPr fontId="3"/>
  </si>
  <si>
    <t>2020/04/14</t>
  </si>
  <si>
    <t>https://yamap.com/activities/6079951</t>
  </si>
  <si>
    <t>20/04/14  北高尾山稜（駒木野・地蔵ピーク・74号鉄塔・小下沢林道・逆沢林道・景信山東尾根・日影周回）</t>
    <phoneticPr fontId="3"/>
  </si>
  <si>
    <t>2020/04/10</t>
  </si>
  <si>
    <t>https://yamap.com/activities/6045809</t>
  </si>
  <si>
    <t>20/04/10  高尾山Vルート（蛇滝入口・千代田稲荷神社尾根・522ｍ地点・薬王院・高尾山山頂・高尾山北尾根・日影沢林道・蛇滝入口）</t>
    <phoneticPr fontId="3"/>
  </si>
  <si>
    <t>2020/04/09</t>
  </si>
  <si>
    <t>https://yamap.com/activities/6040638</t>
  </si>
  <si>
    <t>20/04/09  陣馬高原下BSピストン（横山橋・浅川右岸道・川原橋大橋・陣馬高原下・陣馬街道・横山橋）33.4㎞ By AlexMoulton</t>
    <phoneticPr fontId="3"/>
  </si>
  <si>
    <t>2020/04/08</t>
  </si>
  <si>
    <t>https://yamap.com/activities/6034849</t>
  </si>
  <si>
    <t>20/04/08  東高尾山稜（浅川金刀比羅宮・東高尾山稜・草戸山・城山金刀比羅宮・穴川左岸尾根・法政大学尾根・榛名尾根）</t>
    <phoneticPr fontId="3"/>
  </si>
  <si>
    <t>2020/04/05</t>
  </si>
  <si>
    <t>https://yamap.com/activities/6015490</t>
  </si>
  <si>
    <t>20/04/05  多摩川CR（拝島橋から多摩川大橋まで）92.2㎞ By RoadRacer</t>
    <phoneticPr fontId="3"/>
  </si>
  <si>
    <t>2020/04/03</t>
  </si>
  <si>
    <t>https://yamap.com/activities/5983105</t>
  </si>
  <si>
    <t>20/04/03  高尾山３号路歩道改修工事終了（病院裏登山口・２号路・３号路・高尾山山頂・４号路・２号路・病院裏登山口）</t>
    <phoneticPr fontId="3"/>
  </si>
  <si>
    <t>2020/04/02</t>
  </si>
  <si>
    <t>https://yamap.com/activities/5980329</t>
  </si>
  <si>
    <t>20/04/02  赤鞍ケ岳（下尾崎Bs・秋山二十六夜山・棚ノ入山・赤鞍ケ岳ピストン・無生野・浜沢Bs・立野峠・栗唐橋・梁川St）</t>
    <phoneticPr fontId="3"/>
  </si>
  <si>
    <t>2020/03/27</t>
  </si>
  <si>
    <t>https://yamap.com/activities/5950378</t>
  </si>
  <si>
    <t>20/03/27  府中郷土の森までサイクリング（陵南大橋・南浅川CR・多摩川CR・府中郷土の森）49.6㎞ By RoadRacer</t>
    <phoneticPr fontId="3"/>
  </si>
  <si>
    <t>2020/03/26</t>
  </si>
  <si>
    <t>https://yamap.com/activities/5944443</t>
  </si>
  <si>
    <t>20/03/26  高尾山ピストン（高尾病院口・4号路・高尾山山頂・稲荷山コース）</t>
    <phoneticPr fontId="3"/>
  </si>
  <si>
    <t>2020/03/23</t>
  </si>
  <si>
    <t>https://yamap.com/activities/5928735</t>
  </si>
  <si>
    <t>20/03/23  八王子城跡周辺散歩（高尾St・太鼓曲輪尾根・城山川経路・北条氏墓・緑網尾根「仮称」・心源院尾根・八王子城跡・富士見台・矢倉沢・日影Bs）</t>
    <phoneticPr fontId="3"/>
  </si>
  <si>
    <t>2020/03/21</t>
  </si>
  <si>
    <t>https://yamap.com/activities/5899116</t>
  </si>
  <si>
    <t xml:space="preserve">20/03/21  川越喜多院サイクリング（多摩大橋通り・県道162号・青梅街道・国道16号・県道8号・県道6号・喜多院）81.2km By RoadRacer </t>
    <phoneticPr fontId="3"/>
  </si>
  <si>
    <t>2020/03/20</t>
  </si>
  <si>
    <t>https://yamap.com/activities/5873405</t>
  </si>
  <si>
    <t>20/03/20  八王子ウオーキング（自宅・長沼公園・平山城址公園・せせらぎ緑道・長池公園・町田尾根緑道・小山内裏公園・鑓水緑道・自宅）</t>
    <phoneticPr fontId="3"/>
  </si>
  <si>
    <t>2020/03/16</t>
  </si>
  <si>
    <t>https://yamap.com/activities/5847976</t>
  </si>
  <si>
    <t xml:space="preserve">20/03/16  扇山・百蔵山（四方津St・大野貯水池・安達野・荻野丸・扇山・百蔵山・金毘羅宮・福泉寺・大月St） </t>
    <rPh sb="41" eb="42">
      <t>クラ</t>
    </rPh>
    <phoneticPr fontId="3"/>
  </si>
  <si>
    <t>2020/03/13</t>
  </si>
  <si>
    <t>https://yamap.com/activities/5815259</t>
  </si>
  <si>
    <t>20/03/13  南高尾山稜（法政大学BS・本沢ダム東尾根「仮称」・南高尾山稜・大平林道・高尾林道・稲荷山コース・高尾山口ST）</t>
    <rPh sb="16" eb="18">
      <t>ホウセイ</t>
    </rPh>
    <rPh sb="18" eb="20">
      <t>ダイガク</t>
    </rPh>
    <phoneticPr fontId="3"/>
  </si>
  <si>
    <t>2020/03/11</t>
  </si>
  <si>
    <t>https://yamap.com/activities/5802107</t>
  </si>
  <si>
    <t>20/03/11  狭山丘陵サイクリング（多摩大橋通り・狭山湖・県道179号・国道16号・狭山池公園・残堀川・多摩大橋通り）50.0㎞ By AlexMoulton</t>
    <phoneticPr fontId="3"/>
  </si>
  <si>
    <t>2020/03/09</t>
  </si>
  <si>
    <t>https://yamap.com/activities/5796403</t>
  </si>
  <si>
    <t>20/03/09  前道志（四方津ST・川合峠・大地峠・寺下峠・立野峠・倉岳山・穴路峠・鳥沢ST）</t>
    <phoneticPr fontId="3"/>
  </si>
  <si>
    <t>2020/03/06</t>
  </si>
  <si>
    <t>https://yamap.com/activities/5763598</t>
  </si>
  <si>
    <t>20/03/06  御坂尾根・大岳山（養沢神社・大滝・御坂尾根・大岳山・上高岩・サルギ尾根・養沢神社）</t>
    <phoneticPr fontId="3"/>
  </si>
  <si>
    <t>2020/03/05</t>
  </si>
  <si>
    <t>https://yamap.com/activities/5759115</t>
  </si>
  <si>
    <t>20/03/05  府中ポタリング（浅川、多摩川右岸CR・旧鎌倉街道・分倍河原・府中）42.1㎞ By MoutainBike</t>
    <phoneticPr fontId="3"/>
  </si>
  <si>
    <t>2020/03/03</t>
  </si>
  <si>
    <t>https://yamap.com/activities/5752221</t>
  </si>
  <si>
    <t>20/03/03  宮の台BS・小仏城山・日影BS（城山南尾根・小仏城山・宝珠寺尾根・浅川神社・日影乗鞍尾根・城山北東尾根・日影沢園地）</t>
    <rPh sb="48" eb="52">
      <t>ヒカゲノリクラ</t>
    </rPh>
    <phoneticPr fontId="3"/>
  </si>
  <si>
    <t>2020/02/29</t>
  </si>
  <si>
    <t>https://yamap.com/activities/5725793</t>
  </si>
  <si>
    <t>20/02/29  太鼓曲輪尾根（MTBで八王子城跡公園・城山川経路・北高尾山稜・405m地点・太鼓曲輪尾根・宮の前バス停）</t>
    <phoneticPr fontId="3"/>
  </si>
  <si>
    <t>2020/02/27</t>
  </si>
  <si>
    <t>https://yamap.com/activities/5715834</t>
  </si>
  <si>
    <t>20/02/27  高尾山頂2往復（落合バス停・金比羅神社・４号路・５号路・山頂・薬王院・琵琶滝・６号路・山頂・稲荷山・高尾山口駅）</t>
    <phoneticPr fontId="3"/>
  </si>
  <si>
    <t>2020/02/23</t>
  </si>
  <si>
    <t>https://yamap.com/activities/5674905</t>
  </si>
  <si>
    <t>20/02/23  多摩湖ピストン サイクリング（国道20号・多摩大橋通・都道55号・多摩湖CR）49.3㎞ By RoadRacer</t>
    <phoneticPr fontId="3"/>
  </si>
  <si>
    <t>2020/02/21</t>
  </si>
  <si>
    <t>https://yamap.com/activities/5660529</t>
  </si>
  <si>
    <t>20/02/21  三井水源林中段歩道（神明台BS・赤馬・大洞山・中沢山・南側中段歩道・金毘羅宮・三井禅寺・峯ノ薬師・穴川左岸尾根・法政大学BS）</t>
    <rPh sb="66" eb="68">
      <t>ホウセイ</t>
    </rPh>
    <rPh sb="68" eb="70">
      <t>ダイガク</t>
    </rPh>
    <phoneticPr fontId="3"/>
  </si>
  <si>
    <t>2020/02/19</t>
  </si>
  <si>
    <t>https://yamap.com/activities/5650899</t>
  </si>
  <si>
    <t>20/02/19  峰見通り・吊尾根（夕焼小焼・高留沢ノ頭・トッキリ場・峰見通り・吊尾根・醍醐丸・高岩山・要倉山・醍醐林道）</t>
    <phoneticPr fontId="3"/>
  </si>
  <si>
    <t>2020/02/14</t>
  </si>
  <si>
    <t>https://yamap.com/activities/5624409</t>
  </si>
  <si>
    <t>20/02/14  北高尾山稜（高尾ST・唐沢山東尾根・富士見台・大嵐山・74･73･72号鉄塔・小仏峠・城山・５･６号路・高尾山口ST）</t>
    <phoneticPr fontId="3"/>
  </si>
  <si>
    <t>2020/02/12</t>
  </si>
  <si>
    <t>https://yamap.com/activities/5616850</t>
  </si>
  <si>
    <t>20/02/12  片倉つどいの森公園で紙ヒコーキ初飛行</t>
    <phoneticPr fontId="3"/>
  </si>
  <si>
    <t/>
  </si>
  <si>
    <t>2020/02/11</t>
  </si>
  <si>
    <t>https://yamap.com/activities/5604864</t>
  </si>
  <si>
    <t>20/02/11  南多摩尾根幹線道路サイクリング（町田街道・尾根幹・鶴川街道・野川CR・東八道路・浅川CR）61.3㎞  By RoadRacer</t>
    <phoneticPr fontId="3"/>
  </si>
  <si>
    <t>2020/02/09</t>
  </si>
  <si>
    <t>https://yamap.com/activities/5584631</t>
  </si>
  <si>
    <t>20/02/09  境川源流（法政大学BS・雨降地区・本沢ダム東尾根・境川源流・草戸峠・拓大尾根・初沢山・高尾ST）</t>
    <phoneticPr fontId="3"/>
  </si>
  <si>
    <t>2020/02/06</t>
  </si>
  <si>
    <t>https://yamap.com/activities/5562190</t>
  </si>
  <si>
    <t>20/02/06  高川山（初狩駅・屏風岩・大岩・羽根子山・西尾根から高川山・天神峠・峯山・むすび山・大月駅）</t>
    <phoneticPr fontId="3"/>
  </si>
  <si>
    <t>2020/02/04</t>
  </si>
  <si>
    <t>https://yamap.com/activities/5554442</t>
  </si>
  <si>
    <t>20/02/04  七国峠ウオーキング</t>
    <phoneticPr fontId="3"/>
  </si>
  <si>
    <t>2020/02/01</t>
  </si>
  <si>
    <t>https://yamap.com/activities/5522748</t>
  </si>
  <si>
    <t>20/02/01  八王子ポタリング（陵南大橋・浅川・府中四谷橋・野猿街道）39.9㎞ By AlexMoulton</t>
    <phoneticPr fontId="3"/>
  </si>
  <si>
    <t>2020/01/31</t>
  </si>
  <si>
    <t>https://yamap.com/activities/5518358</t>
  </si>
  <si>
    <t>20/01/31  高尾山ピストン（6号路・山頂・稲荷山コース）</t>
    <phoneticPr fontId="3"/>
  </si>
  <si>
    <t>2020/01/29</t>
  </si>
  <si>
    <t>https://yamap.com/activities/5511078</t>
  </si>
  <si>
    <t>20/01/29  初沢川から八方台（高尾駅南口・金刀比羅山・四辻手前から霊園・初沢川・八方台・草戸山・県境尾根・大地青少年センター・法政大学BS）</t>
    <phoneticPr fontId="3"/>
  </si>
  <si>
    <t>2020/01/25</t>
  </si>
  <si>
    <t>https://yamap.com/activities/5490065</t>
  </si>
  <si>
    <t>20/01/25  南町田グランベリーパークまでサイクリング（国道16号・鑓水緑道・小山内裏公園・町田緑道・境川CR）58.4㎞ By AlexMoulton</t>
    <phoneticPr fontId="3"/>
  </si>
  <si>
    <t>2020/01/21</t>
  </si>
  <si>
    <t>https://yamap.com/activities/5472866</t>
  </si>
  <si>
    <t>20/01/21  松生山・数馬峠（笹平BS・松生山・浅間嶺・一本松・数馬峠・浅間尾根登山口BS）</t>
    <phoneticPr fontId="3"/>
  </si>
  <si>
    <t>2020/01/19</t>
  </si>
  <si>
    <t>https://yamap.com/activities/5458182</t>
  </si>
  <si>
    <t>20/01/19  草戸峠周回（自宅・榛名尾根・市境尾根・草戸峠・拓大尾根・湯殿川歩道・自宅）</t>
    <phoneticPr fontId="3"/>
  </si>
  <si>
    <t>2020/01/17</t>
  </si>
  <si>
    <t>https://yamap.com/activities/5442509</t>
  </si>
  <si>
    <t>20/01/17  高尾山（高尾病院裏登山口・3号路・頂上・6号路・琵琶滝口）</t>
    <phoneticPr fontId="3"/>
  </si>
  <si>
    <t>2020/01/14</t>
  </si>
  <si>
    <t>https://yamap.com/activities/5432925</t>
  </si>
  <si>
    <t>20/01/14  南高尾（大垂水BS・大垂水林道終点・中沢山北峰東尾根・三井水源林下段歩道・中段歩道・西山峠・貴布祢橋・高尾山口ST)</t>
    <phoneticPr fontId="3"/>
  </si>
  <si>
    <t>2020/01/13</t>
  </si>
  <si>
    <t>https://yamap.com/activities/5419393</t>
  </si>
  <si>
    <t>20/01/13  吾妻山公園 菜の花（釜野口・山頂園地・中里口）</t>
    <phoneticPr fontId="3"/>
  </si>
  <si>
    <t>2020/01/12</t>
  </si>
  <si>
    <t>https://yamap.com/activities/5410787</t>
  </si>
  <si>
    <t>20/01/12  浅川ポタリング（陵南大橋・南浅川・鶴牧橋から北浅川・川原宿大橋から小津川沿いに大沢林道終点迄）38.8㎞ By MountainBike</t>
    <phoneticPr fontId="3"/>
  </si>
  <si>
    <t>2020/01/09</t>
  </si>
  <si>
    <t>https://yamap.com/activities/5388441</t>
  </si>
  <si>
    <t>20/01/09  高尾山VR（高尾駅・金ぴら宮東尾根・VR・蛇滝林道・VR・日影沢林道・522m圏北尾根（廃道）・高尾山・高尾山北尾根・日影・高尾駅）</t>
    <phoneticPr fontId="3"/>
  </si>
  <si>
    <t>2020/01/06</t>
  </si>
  <si>
    <t>https://yamap.com/activities/5382042</t>
  </si>
  <si>
    <t>20/01/06  景信山・イタドリ沢ノ頭（日影BS・景信山東尾根・景信山・明王峠・吉野矢の音・イタドリ沢ノ頭・藤野駅）</t>
    <phoneticPr fontId="3"/>
  </si>
  <si>
    <t>2020/01/04</t>
  </si>
  <si>
    <t>https://yamap.com/activities/5360246</t>
  </si>
  <si>
    <t>20/01/04  北秋川上流端ピストン（秋川街道・檜原街道・都道205水根本宿線・藤倉）71.1km By RoadRacer</t>
    <phoneticPr fontId="3"/>
  </si>
  <si>
    <t>INDEX19.html</t>
    <phoneticPr fontId="3"/>
  </si>
  <si>
    <t>2019/12/27</t>
  </si>
  <si>
    <t>https://yamap.com/activities/5289401</t>
  </si>
  <si>
    <t>19/12/27  多摩湖（多摩大橋・天王橋・多摩湖CR周回コース・横田トンネル・狭山境緑道・境浄水場・五日市街道・玉川上水通り・天王橋）82.4㎞ By RoadRacer</t>
    <phoneticPr fontId="3"/>
  </si>
  <si>
    <t>2019/12/24</t>
  </si>
  <si>
    <t>https://yamap.com/activities/5281948</t>
  </si>
  <si>
    <t>2019/12/20</t>
  </si>
  <si>
    <t>https://yamap.com/activities/5258725</t>
  </si>
  <si>
    <t>19/12/20  都立公園ウオーキング（長沼公園・平山城址公園・せせらぎ緑道・長池公園・小山内裏公園）</t>
    <phoneticPr fontId="3"/>
  </si>
  <si>
    <t>2019/12/18</t>
  </si>
  <si>
    <t>https://yamap.com/activities/5253286</t>
  </si>
  <si>
    <t>2019/12/16</t>
  </si>
  <si>
    <t>https://yamap.com/activities/5248662</t>
  </si>
  <si>
    <t>19/12/16  高塚山・石老山（寸沢嵐バス停・50号鉄塔・高塚山北東尾根・高塚山・石老山・大明神山・ねん坂）</t>
    <phoneticPr fontId="3"/>
  </si>
  <si>
    <t>2019/12/13</t>
  </si>
  <si>
    <t>https://yamap.com/activities/5219662</t>
  </si>
  <si>
    <t>19/12/13  本社ケ丸VR（笹子駅・穴沢左岸尾根・本社ケ丸東峰北尾根・本社ケ丸・1541ｍ峰北尾根・黒野田林道・穴沢左岸尾根・笹子駅）</t>
    <rPh sb="21" eb="22">
      <t>アナ</t>
    </rPh>
    <rPh sb="59" eb="60">
      <t>アナ</t>
    </rPh>
    <phoneticPr fontId="3"/>
  </si>
  <si>
    <t>2019/12/11</t>
  </si>
  <si>
    <t>https://yamap.com/activities/5213560</t>
  </si>
  <si>
    <t>19/12/11  渋沢丘陵・震生湖（秦野駅・今泉名水・震生湖・渋沢丘陵・渋沢駅）</t>
    <phoneticPr fontId="3"/>
  </si>
  <si>
    <t>2019/12/08</t>
  </si>
  <si>
    <t>https://yamap.com/activities/5192584</t>
  </si>
  <si>
    <t>19/12/08  七国緑地・法政大学尾根・榛名尾根ウオーキング</t>
    <rPh sb="15" eb="17">
      <t>ホウセイ</t>
    </rPh>
    <rPh sb="17" eb="19">
      <t>ダイガク</t>
    </rPh>
    <phoneticPr fontId="3"/>
  </si>
  <si>
    <t>2019/12/05</t>
  </si>
  <si>
    <t>https://yamap.com/activities/5175501</t>
  </si>
  <si>
    <t>19/12/05  都立野川公園・都立武蔵野公園ウオーキング</t>
    <phoneticPr fontId="3"/>
  </si>
  <si>
    <t>2019/12/03</t>
  </si>
  <si>
    <t>https://yamap.com/activities/5169854</t>
  </si>
  <si>
    <t>19/12/03  野川サイクリング（20号日野バイパス・新府中街道・多喜窪通り・国分寺・野川CR・二子玉川・多摩川左岸CR・浅川右岸CR）76.5km By MoutainBike</t>
    <phoneticPr fontId="3"/>
  </si>
  <si>
    <t>2019/12/01</t>
  </si>
  <si>
    <t>https://yamap.com/activities/5155151</t>
  </si>
  <si>
    <t>19/12/01  南大沢WILD ONEまでウオーキング</t>
    <phoneticPr fontId="3"/>
  </si>
  <si>
    <t>2019/11/30</t>
  </si>
  <si>
    <t>https://yamap.com/activities/5141494</t>
  </si>
  <si>
    <t>19/11/30  東高尾山稜モミジ狩り（法政大学BS・小松ハイキングコース・城山湖・草戸山・東高尾山稜・四辻・高尾霊園）</t>
    <rPh sb="21" eb="23">
      <t>ホウセイ</t>
    </rPh>
    <rPh sb="23" eb="25">
      <t>ダイガク</t>
    </rPh>
    <phoneticPr fontId="3"/>
  </si>
  <si>
    <t>2019/11/29</t>
  </si>
  <si>
    <t>https://yamap.com/activities/5135581</t>
  </si>
  <si>
    <t>19/11/29  唐沢山・稲荷山（駒木野・唐沢山南東尾根・高尾天満宮・蛇滝林道・522mピーク・みやま橋・3号路・稲荷山コース）</t>
    <phoneticPr fontId="3"/>
  </si>
  <si>
    <t>2019/11/21</t>
  </si>
  <si>
    <t>https://yamap.com/activities/5090717</t>
  </si>
  <si>
    <t>19/11/21  高尾山北尾根（大垂水バス停・小仏城山・城山東尾根・446ｍ⇓日影沢キャンプ場・高尾山北尾根・4号路・2号路・高尾病院）</t>
    <phoneticPr fontId="3"/>
  </si>
  <si>
    <t>2019/11/20</t>
  </si>
  <si>
    <t>https://yamap.com/activities/5087198</t>
  </si>
  <si>
    <t>2019/11/16</t>
  </si>
  <si>
    <t>https://yamap.com/activities/5046862</t>
  </si>
  <si>
    <t>19/11/16  小仏周辺ハイク（日影バス停・景信山東尾根・ヤゴ沢左岸尾根・宝珠ノ頭・小仏城山・城山東尾根・日影乗鞍尾根・浅川神社）</t>
    <rPh sb="55" eb="59">
      <t>ヒカゲノリクラ</t>
    </rPh>
    <phoneticPr fontId="3"/>
  </si>
  <si>
    <t>2019/11/12</t>
  </si>
  <si>
    <t>https://yamap.com/activities/5028388</t>
  </si>
  <si>
    <t>19/11/12  大菩薩嶺（裂石バス停・ゲート・丸川峠・大菩薩嶺・大菩薩峠・上日川峠・千石茶屋・裂石）</t>
    <phoneticPr fontId="3"/>
  </si>
  <si>
    <t>2019/11/10</t>
  </si>
  <si>
    <t>https://yamap.com/activities/5010211</t>
  </si>
  <si>
    <t>19/11/10  多摩川大橋ピストン（浅川右岸・府中四谷大橋・多摩川左岸CR・多摩川大橋・多摩川右岸CR・多摩沿線道路・是政橋）90.1㎞ By RoadRacer</t>
    <phoneticPr fontId="3"/>
  </si>
  <si>
    <t>2019/11/04</t>
  </si>
  <si>
    <t>https://yamap.com/activities/4956103</t>
  </si>
  <si>
    <t>19/11/04  南高尾山稜（高尾駅・初沢城跡・拓大尾根・東高尾山稜・西沢峠・南側中段歩道・中沢峠・梅の木平・高尾山口駅</t>
    <phoneticPr fontId="3"/>
  </si>
  <si>
    <t>2019/11/02</t>
  </si>
  <si>
    <t>https://yamap.com/activities/4911989</t>
  </si>
  <si>
    <t xml:space="preserve">19/11/02  高尾ハイキング(稲荷山コース・山頂南巻道・もみじ平北巻道・一丁平・南尾根・大平林道・高尾林道・稲荷山コース) </t>
    <phoneticPr fontId="3"/>
  </si>
  <si>
    <t>2019/11/01</t>
  </si>
  <si>
    <t>https://yamap.com/activities/4905860</t>
  </si>
  <si>
    <t>19/11/01  浅川「陣馬街道」ポタリング（南浅川CR・鶴牧橋・北浅川遊歩道・醍醐川出合・陣馬街道）40.6km By AlexMoulton</t>
    <phoneticPr fontId="3"/>
  </si>
  <si>
    <t>2019/10/31</t>
  </si>
  <si>
    <t>https://yamap.com/activities/4901339</t>
  </si>
  <si>
    <t>19/10/31  倉岳山（梁川ST・梁川大橋・倉岳山北東尾根・倉岳山・寺下峠・塩瀬橋・梁川ST）</t>
    <phoneticPr fontId="3"/>
  </si>
  <si>
    <t>2019/10/28</t>
  </si>
  <si>
    <t>https://yamap.com/activities/4886381</t>
  </si>
  <si>
    <t>19/10/28  日ノ出山（五日市駅バス停・金毘羅山・タルクボノ峰・麻生山・日ノ出山北尾根・御嶽駅）</t>
    <phoneticPr fontId="3"/>
  </si>
  <si>
    <t>2019/10/26</t>
  </si>
  <si>
    <t>https://yamap.com/activities/4855350</t>
  </si>
  <si>
    <t>19/10/26  八王子ポタリング（鑓水緑地・小山内裏公園・せせらぎ通り・平山城址公園・浅川CR) 39.60㎞ By MountainBike</t>
    <phoneticPr fontId="3"/>
  </si>
  <si>
    <t>2019/10/23</t>
  </si>
  <si>
    <t>https://yamap.com/activities/4844477</t>
  </si>
  <si>
    <t>19/10/23  陣馬山ピストン（小仏バス停・ヤゴ沢仕事道・景信山・陣馬山）</t>
    <phoneticPr fontId="3"/>
  </si>
  <si>
    <t>2019/10/20</t>
  </si>
  <si>
    <t>https://yamap.com/activities/4817193</t>
  </si>
  <si>
    <t>19/10/20  村山貯水池(多摩湖自転車道周回）ピストン 51.6㎞ By MoutainBike</t>
    <phoneticPr fontId="3"/>
  </si>
  <si>
    <t>2019/10/13</t>
  </si>
  <si>
    <t>https://yamap.com/activities/4761256</t>
  </si>
  <si>
    <t>19/10/13  台風一過の浅川・多摩川ポタリング  47.2㎞ By AlexMoulton</t>
    <phoneticPr fontId="3"/>
  </si>
  <si>
    <t>2019/10/11</t>
  </si>
  <si>
    <t>https://yamap.com/activities/4753280</t>
  </si>
  <si>
    <t>19/10/11  台風前の高尾山（稲荷山コース・山頂・4号路・２号路・病院裏登山口）</t>
    <phoneticPr fontId="3"/>
  </si>
  <si>
    <t>2019/10/08</t>
  </si>
  <si>
    <t>https://yamap.com/activities/4736388</t>
  </si>
  <si>
    <t>19/10/08  入山尾根を南側尾根から検証（二ノ沢林道迄自転車・二ノ沢右岸破線谷コース・戻って右岸尾根・入山尾根手前終点）</t>
    <phoneticPr fontId="3"/>
  </si>
  <si>
    <t>2019/10/06</t>
  </si>
  <si>
    <t>https://yamap.com/activities/4715551</t>
  </si>
  <si>
    <t>19/10/06  南高尾山稜南側歩道（城山湖P・峯ノ薬師・三井禅寺・金毘羅宮・名手・三井用水取入口跡・新多摩線５５号）</t>
    <rPh sb="25" eb="26">
      <t>ミネ</t>
    </rPh>
    <phoneticPr fontId="3"/>
  </si>
  <si>
    <t>2019/10/01</t>
  </si>
  <si>
    <t>https://yamap.com/activities/4676924</t>
  </si>
  <si>
    <t>19/10/01  入山尾根踏破失敗（萩園バス停・琴平神社・向山・一ツ石山・「行き止まり」・二ノ沢林道・モリアオガエルの道・恩方営業所バス停）</t>
    <phoneticPr fontId="3"/>
  </si>
  <si>
    <t>2019/09/28</t>
  </si>
  <si>
    <t>https://yamap.com/activities/4643942</t>
  </si>
  <si>
    <t>19/09/28  東高尾山稜・小松HC尾根（高尾ST・金刀比羅山・四辻・草戸山・榎窪山・小松城址・法政大学BS）</t>
    <phoneticPr fontId="3"/>
  </si>
  <si>
    <t>2019/09/26</t>
  </si>
  <si>
    <t>https://yamap.com/activities/4631059</t>
  </si>
  <si>
    <t>19/09/26  滝子山（笹子駅・寂ショウ尾根・滝子山・東尾根・初狩駅）</t>
    <phoneticPr fontId="3"/>
  </si>
  <si>
    <t>2019/09/24</t>
  </si>
  <si>
    <t>https://yamap.com/activities/4619519</t>
  </si>
  <si>
    <t>19/09/24  都立長沼公園の尾根一筆書き（長泉寺口から長沼口まで）</t>
    <phoneticPr fontId="3"/>
  </si>
  <si>
    <t>2019/09/20</t>
  </si>
  <si>
    <t>https://yamap.com/activities/4590026</t>
  </si>
  <si>
    <t>19/09/20  赤馬・高尾山口（岡本BS・赤馬・南高尾山稜・大垂水峠・一丁平・北側歩道・5・4・3号路・高尾山口ST）</t>
    <rPh sb="39" eb="40">
      <t>タイラ</t>
    </rPh>
    <phoneticPr fontId="3"/>
  </si>
  <si>
    <t>2019/09/17</t>
  </si>
  <si>
    <t>https://yamap.com/activities/4575162</t>
  </si>
  <si>
    <t>19/09/17  北高尾山稜（駒木野BS・地蔵ピーク・富士見台・黒ドッケ・関場峠・堂所山・景信山・小仏BS）</t>
    <phoneticPr fontId="3"/>
  </si>
  <si>
    <t>2019/09/15</t>
  </si>
  <si>
    <t>https://yamap.com/activities/4545323</t>
  </si>
  <si>
    <t>19/09/15  江の島ピストン（境川サイクリングロード・国道467号藤沢街道）105.4㎞ By RoadRacer</t>
    <phoneticPr fontId="3"/>
  </si>
  <si>
    <t>2019/09/14</t>
  </si>
  <si>
    <t>https://yamap.com/activities/4518660</t>
  </si>
  <si>
    <t>19/09/14  南大沢までウオーキング</t>
    <phoneticPr fontId="3"/>
  </si>
  <si>
    <t>2019/09/10</t>
  </si>
  <si>
    <t>https://yamap.com/activities/4498841</t>
  </si>
  <si>
    <t>19/09/10  初狩ST・屏風岩・鍵掛峠・羽根子山・高川山・天神峠・むすび山・大月ST</t>
    <phoneticPr fontId="3"/>
  </si>
  <si>
    <t>2019/09/07</t>
  </si>
  <si>
    <t>https://yamap.com/activities/4467443</t>
  </si>
  <si>
    <t>19/09/07  城山湖（法政大学BS・小松HC・城山湖・草戸峠・市境尾根・法政JC・榛名尾根・湯殿川）</t>
    <phoneticPr fontId="3"/>
  </si>
  <si>
    <t>2019/09/06</t>
  </si>
  <si>
    <t>https://yamap.com/activities/4459366</t>
  </si>
  <si>
    <t>19/09/06  景信山（小仏景信山登山口・景信山・小仏峠・小仏駐車場周回）</t>
    <phoneticPr fontId="3"/>
  </si>
  <si>
    <t>2019/09/03</t>
  </si>
  <si>
    <t>https://yamap.com/activities/4445657</t>
  </si>
  <si>
    <t>19/09/03  八王子城跡周回（入口に駐輪・八王子神社・天守閣跡・富士見台・熊笹山・御主殿ノ滝）</t>
    <rPh sb="12" eb="13">
      <t>コ</t>
    </rPh>
    <phoneticPr fontId="3"/>
  </si>
  <si>
    <t>2019/09/01</t>
  </si>
  <si>
    <t>https://yamap.com/activities/4429970</t>
  </si>
  <si>
    <t>19/09/01  高尾駅から高尾山ピストン（高尾南口・落合・金比羅神社東尾根・城見台・蛇滝コース・4号路・高尾山・稲荷山コース・高尾駅北口</t>
    <phoneticPr fontId="3"/>
  </si>
  <si>
    <t>2019/08/29</t>
  </si>
  <si>
    <t>https://yamap.com/activities/4413086</t>
  </si>
  <si>
    <t>19/08/29  浅川CR・多摩川CRで羽田空港まで 106.9㎞ By RoadRacer</t>
    <phoneticPr fontId="3"/>
  </si>
  <si>
    <t>2019/08/24</t>
  </si>
  <si>
    <t>https://yamap.com/activities/4374430</t>
  </si>
  <si>
    <t>2019/08/17</t>
  </si>
  <si>
    <t>https://yamap.com/activities/4330711</t>
  </si>
  <si>
    <t>19/08/17  孫と小仏城山・高尾山</t>
    <phoneticPr fontId="3"/>
  </si>
  <si>
    <t>2019/08/10</t>
  </si>
  <si>
    <t>https://yamap.com/activities/4256522</t>
  </si>
  <si>
    <t>19/08/10  八王子ポタリング（法政大学下・境川沿い・小山内裏公園・野猿峠）30.4㎞ By moutainBike</t>
    <phoneticPr fontId="3"/>
  </si>
  <si>
    <t>2019/08/08</t>
  </si>
  <si>
    <t>https://yamap.com/activities/4244615</t>
  </si>
  <si>
    <t>19/08/08  高尾山口ST・稲荷山・南側巻道・富士見台園地・大垂水峠・大洞山・西沢峠・梅ノ木平周回</t>
    <phoneticPr fontId="3"/>
  </si>
  <si>
    <t>2019/08/06</t>
  </si>
  <si>
    <t>https://yamap.com/activities/4234804</t>
  </si>
  <si>
    <t>19/08/06  鳥居原園地P・やまびこ大橋・唐沢林道・物見隧道・小唐沢橋・布川橋・県道70号・塩水橋・三叉路・鳥居原園地P 33.9km By MoutainBike</t>
    <phoneticPr fontId="3"/>
  </si>
  <si>
    <t>2019/08/01</t>
  </si>
  <si>
    <t>https://yamap.com/activities/4186887</t>
  </si>
  <si>
    <t>19/08/01  自宅・清滝駅前・１号路で高尾山頂ピストン・高尾山口ST</t>
    <phoneticPr fontId="3"/>
  </si>
  <si>
    <t>2019/07/30</t>
  </si>
  <si>
    <t>https://yamap.com/activities/4176988</t>
  </si>
  <si>
    <t>19/07/30  夕焼小焼BS・高留沢ノ頭・諸畑尾根・入山峠・刈寄山・船子尾根ノ頭・古愛宕山・沢戸橋・秋川右岸経路・秋川橋BS</t>
    <rPh sb="23" eb="25">
      <t>モロハタ</t>
    </rPh>
    <rPh sb="25" eb="27">
      <t>オネ</t>
    </rPh>
    <phoneticPr fontId="3"/>
  </si>
  <si>
    <t>2019/07/24</t>
  </si>
  <si>
    <t>https://yamap.com/activities/4132114</t>
  </si>
  <si>
    <t>19/07/24  井戸BS～陣馬高原下BS（熊倉山南西尾根・軍荼利神社元社・連行峰・陣馬山・奈良子峠・七ツ久保作業道）</t>
    <phoneticPr fontId="3"/>
  </si>
  <si>
    <t>2019/07/21</t>
  </si>
  <si>
    <t>https://yamap.com/activities/4115783</t>
  </si>
  <si>
    <t>19/07/21  相模川サイクリング（小倉橋・相模川右岸・新相模大橋(国道246)・相模川左岸・新小倉橋東側） 52.3㎞ By MoutainBike &amp; 2020のオリンピック自転車ロードレースの試走会</t>
    <phoneticPr fontId="3"/>
  </si>
  <si>
    <t>2019/07/18</t>
  </si>
  <si>
    <t>https://yamap.com/activities/4096610</t>
  </si>
  <si>
    <t>19/07/18  浅川横山橋・陣馬街道・醍醐・盆堀林道（にしげいと沢橋・入山峠・新久保川原橋）・沢戸橋・秋川右岸・秋川街道・水無瀬橋 46.4㎞ By MoutainBike</t>
    <phoneticPr fontId="3"/>
  </si>
  <si>
    <t>2019/07/16</t>
  </si>
  <si>
    <t>https://yamap.com/activities/4087973</t>
  </si>
  <si>
    <t>19/07/16  京王長沼ST・都立長沼公園・都立平山城址公園・宮嶽ノ谷戸・京王堀之内ST ウオーキング</t>
    <phoneticPr fontId="3"/>
  </si>
  <si>
    <t>2019/07/13</t>
  </si>
  <si>
    <t>https://yamap.com/activities/4056415</t>
  </si>
  <si>
    <t>19/07/13  国道16号・新奥多摩街道・青梅街道・古里・吉野街道・滝山街 道・高尾街道・松姫通り 68.9㎞ By RoadRacer</t>
    <phoneticPr fontId="3"/>
  </si>
  <si>
    <t>2019/07/12</t>
  </si>
  <si>
    <t>https://yamap.com/activities/4051549</t>
  </si>
  <si>
    <t>19/07/12  市民球場からサマーランド迄ウオーキング</t>
    <phoneticPr fontId="3"/>
  </si>
  <si>
    <t>2019/07/10</t>
  </si>
  <si>
    <t>https://yamap.com/activities/4043891</t>
  </si>
  <si>
    <t>19/07/10  日影P・城山東尾根・新多摩線68号鉄塔・白沢第二林道・鉄塔巡視路（69・70・71・72・73号）・逆沢林道・景信山東尾根・日影P</t>
    <phoneticPr fontId="3"/>
  </si>
  <si>
    <t>2019/07/08</t>
  </si>
  <si>
    <t>https://yamap.com/activities/4036101</t>
  </si>
  <si>
    <t>19/07/08  上大船BS・七国の尾根緑地・相原の鎌倉古道・片倉城跡ウオーキング</t>
    <phoneticPr fontId="3"/>
  </si>
  <si>
    <t>2019/07/06</t>
  </si>
  <si>
    <t>https://yamap.com/activities/4016815</t>
  </si>
  <si>
    <t>19/07/06  自宅・榛名尾根・法政大学尾根・市境尾根・草戸峠・四辻・高尾山口駅</t>
    <rPh sb="18" eb="20">
      <t>ホウセイ</t>
    </rPh>
    <rPh sb="20" eb="22">
      <t>ダイガク</t>
    </rPh>
    <phoneticPr fontId="3"/>
  </si>
  <si>
    <t>2019/07/01</t>
  </si>
  <si>
    <t>https://yamap.com/activities/3995714</t>
  </si>
  <si>
    <t>19/07/01  高尾駅・金刀比羅山・四辻・東高尾山稜・八方台・拓大尾根・初沢山・高尾駅</t>
    <rPh sb="14" eb="18">
      <t>コトヒラ</t>
    </rPh>
    <rPh sb="18" eb="19">
      <t>ヤマ</t>
    </rPh>
    <phoneticPr fontId="3"/>
  </si>
  <si>
    <t>2019/06/26</t>
  </si>
  <si>
    <t>https://yamap.com/activities/3974870</t>
  </si>
  <si>
    <t>19/06/26  高尾山（病院裏登り口・霞台園地・2号路からみやま橋・高尾山山頂・逆沢作業道・日影沢林道・高尾駅）</t>
    <phoneticPr fontId="3"/>
  </si>
  <si>
    <t>2019/06/25</t>
  </si>
  <si>
    <t>https://yamap.com/activities/3972383</t>
  </si>
  <si>
    <t>2019/06/23</t>
  </si>
  <si>
    <t>https://yamap.com/activities/3954950</t>
  </si>
  <si>
    <t>19/06/23  京王線山田駅から鎌倉古道を経由して南大沢駅アウトレットパークまでウオーキング</t>
    <phoneticPr fontId="3"/>
  </si>
  <si>
    <t>2019/06/18</t>
  </si>
  <si>
    <t>https://yamap.com/activities/3925010</t>
  </si>
  <si>
    <t>19/06/18  西野々BS・亀見橋・石砂山・篠原・石老山・大明神山・プレジャーフロストBS</t>
    <phoneticPr fontId="3"/>
  </si>
  <si>
    <t>2019/06/16</t>
  </si>
  <si>
    <t>https://yamap.com/activities/3908819</t>
  </si>
  <si>
    <t>19/06/16  多摩川サイクリングロードを多摩水道橋（多摩水道橋）・スポークが切れでUターン 58.3㎞ By RoadRacer</t>
    <phoneticPr fontId="3"/>
  </si>
  <si>
    <t>2019/06/13</t>
  </si>
  <si>
    <t>https://yamap.com/activities/3896685</t>
  </si>
  <si>
    <t>19/06/13  陣馬高原下BS・明王林道・七ツ久保林道・奈良子峠・白沢峠・縦走路西側作業道・小仏峠・小仏BS</t>
    <phoneticPr fontId="3"/>
  </si>
  <si>
    <t>2019/06/11</t>
  </si>
  <si>
    <t>https://yamap.com/activities/3886516</t>
  </si>
  <si>
    <t>19/06/11  稲荷山コース・高尾山・北側巻道・小仏城山・大平林道・高尾林道・6号路・高尾山口ST</t>
    <phoneticPr fontId="3"/>
  </si>
  <si>
    <t>2019/06/06</t>
  </si>
  <si>
    <t>https://yamap.com/activities/3854322</t>
  </si>
  <si>
    <t>19/06/06  数馬BS・旧道で三頭大滝・石山の路・大沢山・三頭山・鞘口峠・戸沢峯・浅間尾根P・仲ノ平分岐・数馬BS</t>
    <phoneticPr fontId="3"/>
  </si>
  <si>
    <t>2019/06/04</t>
  </si>
  <si>
    <t>https://yamap.com/activities/3845052</t>
  </si>
  <si>
    <t>2019/06/01</t>
  </si>
  <si>
    <t>https://yamap.com/activities/3811599</t>
  </si>
  <si>
    <t xml:space="preserve">19/06/01  浅川・多摩川・南多摩尾根幹線道路・小山内裏公園戦車道サイクリング 59.3km By RoadRacer </t>
    <phoneticPr fontId="3"/>
  </si>
  <si>
    <t>2019/05/30</t>
  </si>
  <si>
    <t>https://yamap.com/activities/3803644</t>
  </si>
  <si>
    <t>19/05/30  藤倉BS・ヒヤマゴ沢左岸尾根・御林山・浅間尾根P・戸沢峯・三頭山・都民の森BS</t>
    <phoneticPr fontId="3"/>
  </si>
  <si>
    <t>2019/05/28</t>
  </si>
  <si>
    <t>https://yamap.com/activities/3793847</t>
  </si>
  <si>
    <t xml:space="preserve">19/05/28  北秋川上流端までサイクリング（南浅川横山橋・秋川街道・檜原街道・水根本宿線・藤倉BS) 71.3km By RoadRacer </t>
    <rPh sb="11" eb="12">
      <t>アキ</t>
    </rPh>
    <phoneticPr fontId="3"/>
  </si>
  <si>
    <t>2019/05/24</t>
  </si>
  <si>
    <t>https://yamap.com/activities/3749379</t>
  </si>
  <si>
    <t>19/05/24  林沢戸入口BS・宝鍾寺薬師堂・宮地山・大垈（ぬた）山・セーメーバン・トズラ峠・稚児落し・浅利・大月ST</t>
    <phoneticPr fontId="3"/>
  </si>
  <si>
    <t>2019/05/23</t>
  </si>
  <si>
    <t>https://yamap.com/activities/3744177</t>
  </si>
  <si>
    <t>19/05/23  八王子ポタリング（陵南大橋・南浅川・鶴牧橋・北浅川・夕焼け小焼け・陣馬高原下BS・陣馬街道・追分）44.4km By AlexMoulton</t>
    <phoneticPr fontId="3"/>
  </si>
  <si>
    <t>2019/05/19</t>
  </si>
  <si>
    <t>https://yamap.com/activities/3722470</t>
  </si>
  <si>
    <t>19/05/19  福泉寺BS・百蔵山・扇山・犬目丸分岐・山谷・鳥沢ST</t>
    <phoneticPr fontId="3"/>
  </si>
  <si>
    <t>2019/05/15</t>
  </si>
  <si>
    <t>https://yamap.com/activities/3692915</t>
  </si>
  <si>
    <t>19/05/15  浅川神社・日影乗鞍尾根縦断・NTTゲート・ 小仏城山・萩原,逆沢作業道・高尾山北東尾根・蛇滝林道・金比羅神社南東尾根</t>
    <rPh sb="15" eb="21">
      <t>ヒカゲノリクラオネ</t>
    </rPh>
    <rPh sb="21" eb="23">
      <t>ジュウダン</t>
    </rPh>
    <phoneticPr fontId="3"/>
  </si>
  <si>
    <t>2019/05/12</t>
  </si>
  <si>
    <t>https://yamap.com/activities/3670833</t>
  </si>
  <si>
    <t>19/05/12  尾根を越えてTAKAO 599 MUSEUM（拓大尾根・東高尾山稜・梅ノ木平分岐・高尾山口・高尾）ウオーキング</t>
    <phoneticPr fontId="3"/>
  </si>
  <si>
    <t>2019/05/11</t>
  </si>
  <si>
    <t>https://yamap.com/activities/3656833</t>
  </si>
  <si>
    <t>19/05/11  浅川・多摩川をポタリング（八王子市・日野市・昭島市） 50.2㎞ By AlexMoulton</t>
    <phoneticPr fontId="3"/>
  </si>
  <si>
    <t>2019/05/10</t>
  </si>
  <si>
    <t>https://yamap.com/activities/3649680</t>
  </si>
  <si>
    <t>2019/05/05</t>
  </si>
  <si>
    <t>https://yamap.com/activities/3613802</t>
  </si>
  <si>
    <t>19/05/05  南浅川・甲州街道ウオーキング</t>
    <phoneticPr fontId="3"/>
  </si>
  <si>
    <t>2019/05/04</t>
  </si>
  <si>
    <t>https://yamap.com/activities/3594555</t>
  </si>
  <si>
    <t>19/05/04  八王子・町田ポタリング（小山内裏公園・長池公園・町田尾根緑道・絹の道）28.6㎞ By AlexMoulton</t>
    <phoneticPr fontId="3"/>
  </si>
  <si>
    <t>2019/05/03</t>
  </si>
  <si>
    <t>https://yamap.com/activities/3578371</t>
  </si>
  <si>
    <t>19/05/03  境川サイクリングロードで江の島ピストン 102.3㎞ By RoadRacer</t>
    <phoneticPr fontId="3"/>
  </si>
  <si>
    <t>2019/04/29</t>
  </si>
  <si>
    <t>https://yamap.com/activities/3534683</t>
  </si>
  <si>
    <t>19/04/29  赤馬BS・大洞山西尾根・南高尾山稜・三井分岐・南側歩道・三井禅寺・峯ノ薬師・小松ハイキングコース・法政大学BS</t>
    <rPh sb="43" eb="44">
      <t>ミネ</t>
    </rPh>
    <phoneticPr fontId="3"/>
  </si>
  <si>
    <t>2019/04/28</t>
  </si>
  <si>
    <t>https://yamap.com/activities/3514947</t>
  </si>
  <si>
    <t xml:space="preserve">19/04/28  多摩湖(周回コース）までサイクリング 49.7㎞ By Roadracer </t>
    <phoneticPr fontId="3"/>
  </si>
  <si>
    <t>2019/04/23</t>
  </si>
  <si>
    <t>https://yamap.com/activities/3492042</t>
  </si>
  <si>
    <t>2019/04/20</t>
  </si>
  <si>
    <t>https://yamap.com/activities/3457980</t>
  </si>
  <si>
    <t>19/04/20  国道20号を高尾駅から相模湖駅までウオーキング</t>
    <phoneticPr fontId="3"/>
  </si>
  <si>
    <t>2019/04/18</t>
  </si>
  <si>
    <t>https://yamap.com/activities/3450489</t>
  </si>
  <si>
    <t>19/04/18  大岳山を南から北へ縦断（白倉BS・大岳山南尾根・大岳山・海沢探勝路・大楢林道・鳩ノ巣城山・鳩ノ巣ST)</t>
    <phoneticPr fontId="3"/>
  </si>
  <si>
    <t>2019/04/16</t>
  </si>
  <si>
    <t>https://yamap.com/activities/3440872</t>
  </si>
  <si>
    <t>19/04/16  新旧小倉橋から相模川沿いに新昭和橋までサイクリング By AlexMoulton 39.4㎞</t>
    <phoneticPr fontId="3"/>
  </si>
  <si>
    <t>2019/04/15</t>
  </si>
  <si>
    <t>https://yamap.com/activities/3437323</t>
  </si>
  <si>
    <t>19/04/15  榛名尾根・市境尾根・東高尾山稜ウオーキング</t>
    <phoneticPr fontId="3"/>
  </si>
  <si>
    <t>2019/04/13</t>
  </si>
  <si>
    <t>https://yamap.com/activities/3415229</t>
  </si>
  <si>
    <t>19/04/13  多摩川ポタリング（浅川長沼橋・府中四谷橋・多摩水道橋・多摩大橋）66.1km By RoadRacer</t>
    <phoneticPr fontId="3"/>
  </si>
  <si>
    <t>2019/04/12</t>
  </si>
  <si>
    <t>https://yamap.com/activities/3408370</t>
  </si>
  <si>
    <t>19/04/12  高尾駅から陣馬高原下まで高尾街道・美山通り・陣馬街道をウオーキング</t>
    <rPh sb="16" eb="17">
      <t>ウマ</t>
    </rPh>
    <phoneticPr fontId="3"/>
  </si>
  <si>
    <t>2019/04/09</t>
  </si>
  <si>
    <t>https://yamap.com/activities/3401870</t>
  </si>
  <si>
    <t>19/04/09  北高尾山稜・景信山東尾根（地蔵ピーク・富士見台・74号鉄塔・小下沢林道・逆沢林道・大久保山・小下沢園地）</t>
    <phoneticPr fontId="3"/>
  </si>
  <si>
    <t>2019/04/05</t>
  </si>
  <si>
    <t>https://yamap.com/activities/3367316</t>
  </si>
  <si>
    <t>19/04/05  高尾の多摩森林科学園までウオーキング</t>
    <phoneticPr fontId="3"/>
  </si>
  <si>
    <t>2019/04/01</t>
  </si>
  <si>
    <t>https://yamap.com/activities/3354116</t>
  </si>
  <si>
    <t>19/04/01  高尾山口ST・初沢川源頭・東高尾山稜東側尾根・高尾STウオーキング</t>
    <phoneticPr fontId="3"/>
  </si>
  <si>
    <t>2019/03/28</t>
  </si>
  <si>
    <t>https://yamap.com/activities/3329934</t>
  </si>
  <si>
    <t>19/03/28  宮沢湖ピストン（国道16号・国道299号飯能狭山バイパス・県道30号） 65.1㎞ By RoadRacer</t>
    <phoneticPr fontId="3"/>
  </si>
  <si>
    <t>2019/03/25</t>
  </si>
  <si>
    <t>https://yamap.com/activities/3319208</t>
  </si>
  <si>
    <t>19/03/25  高尾ST・高尾山北側仕事道・日影キャンプ場・城山東尾根・奥高尾北側巻道・高尾山山頂・2号路・京王高尾山温泉</t>
    <phoneticPr fontId="3"/>
  </si>
  <si>
    <t>2019/03/22</t>
  </si>
  <si>
    <t>https://yamap.com/activities/3292167</t>
  </si>
  <si>
    <t>19/03/22  東高尾山稜、四辻の東経路探索序にポタリング  20.8㎞  By AlexMoulton</t>
    <phoneticPr fontId="3"/>
  </si>
  <si>
    <t>2019/03/20</t>
  </si>
  <si>
    <t>https://yamap.com/activities/3285529</t>
  </si>
  <si>
    <t>19/03/20  日陰沢橋P・広河原・源三尾根・檜洞丸・熊笹ノ峰・ヤダ尾根・日陰沢橋P</t>
    <phoneticPr fontId="3"/>
  </si>
  <si>
    <t>2019/03/17</t>
  </si>
  <si>
    <t>https://yamap.com/activities/3271371</t>
  </si>
  <si>
    <t>19/03/17  七国峠・御殿峠・片倉城址、ウオーキング</t>
    <phoneticPr fontId="3"/>
  </si>
  <si>
    <t>2019/03/12</t>
  </si>
  <si>
    <t>https://yamap.com/activities/3247352</t>
  </si>
  <si>
    <t>19/03/12  陵南大橋から多摩川大橋ピストン（浅川右岸、左岸・多摩川右岸、左岸・多摩堤通り）103.7㎞ By RoadRacer</t>
    <rPh sb="43" eb="45">
      <t>タマ</t>
    </rPh>
    <phoneticPr fontId="3"/>
  </si>
  <si>
    <t>kobiki4694@gmail.com</t>
    <phoneticPr fontId="3"/>
  </si>
  <si>
    <t>2019/03/10</t>
  </si>
  <si>
    <t>https://yamap.com/activities/3248169</t>
  </si>
  <si>
    <t xml:space="preserve">19/03/10  高尾山火渡り式 </t>
    <phoneticPr fontId="3"/>
  </si>
  <si>
    <t>2019/03/09</t>
  </si>
  <si>
    <t>https://yamap.com/activities/3226188</t>
  </si>
  <si>
    <t>19/03/09  八王子南部,市境丘陵ウオーキング（榛名尾根・法政大学尾根・山王社・真米トンネル・大日堂・七国）</t>
    <rPh sb="32" eb="34">
      <t>ホウセイ</t>
    </rPh>
    <rPh sb="34" eb="36">
      <t>ダイガク</t>
    </rPh>
    <phoneticPr fontId="3"/>
  </si>
  <si>
    <t>2019/03/08</t>
  </si>
  <si>
    <t>https://yamap.com/activities/3221655</t>
  </si>
  <si>
    <t>19/03/08  羽村取水堰ピストン（長沼橋・浅川左岸、右岸CR・多摩川右岸、左岸CR・長沼橋）63.8㎞ By RoadRacer</t>
    <phoneticPr fontId="3"/>
  </si>
  <si>
    <t>2019/03/04</t>
  </si>
  <si>
    <t>https://yamap.com/activities/3212765</t>
  </si>
  <si>
    <t>19/03/04  雨の高尾山散歩（1号路で山頂ピストン）</t>
    <phoneticPr fontId="3"/>
  </si>
  <si>
    <t>2019/03/02</t>
  </si>
  <si>
    <t>https://yamap.com/activities/3198601</t>
  </si>
  <si>
    <t>19/03/02  札掛P・一ノ沢峠・16号鉄塔・大山北尾根・大山・イタツミ尾根・ヤビツ峠・三ノ塔・ヨモギ平・札掛P</t>
    <phoneticPr fontId="3"/>
  </si>
  <si>
    <t>2019/02/27</t>
  </si>
  <si>
    <t>https://yamap.com/activities/3188761</t>
  </si>
  <si>
    <t>19/02/27  多摩湖サイクリング（自宅・国道20号・都道59号・7号・55号・43号・5号・128号・多摩湖）55.3km By AlexMoulton</t>
    <phoneticPr fontId="3"/>
  </si>
  <si>
    <t>2019/02/24</t>
  </si>
  <si>
    <t>https://yamap.com/activities/3175827</t>
  </si>
  <si>
    <t>19/02/24  境川CRサイクリング（自宅・都道506号・町田街道・境川CR・藤沢橋・江の島ピストン）104.01㎞　ByMountainBike</t>
    <phoneticPr fontId="3"/>
  </si>
  <si>
    <t>2019/02/23</t>
  </si>
  <si>
    <t>https://yamap.com/activities/3158973</t>
  </si>
  <si>
    <t>19/02/23  七国峠散歩（自宅・湯殿川・寺田緑地・みなみ野大船の尾根緑地・七国の尾根緑地・東京家政学院BS）</t>
    <phoneticPr fontId="3"/>
  </si>
  <si>
    <t>2019/02/21</t>
  </si>
  <si>
    <t>https://yamap.com/activities/3152844</t>
  </si>
  <si>
    <t>19/02/21  山下BS・中沢峠・三井水源林・ゆっくり～急坂コース・南高尾山稜・城山湖・小松HC・法政大学BS</t>
    <phoneticPr fontId="3"/>
  </si>
  <si>
    <t>2019/02/18</t>
  </si>
  <si>
    <t>https://yamap.com/activities/3144877</t>
  </si>
  <si>
    <t>19/02/18  札掛P・ヨモギ平・三ノ塔・表尾根・塔ノ岳・新大日・長尾尾根・札掛P</t>
    <phoneticPr fontId="3"/>
  </si>
  <si>
    <t>2019/02/17</t>
  </si>
  <si>
    <t>https://yamap.com/activities/3135567</t>
  </si>
  <si>
    <t>19/02/17  大垂水BS・大洞山西尾根・60号送電鉄塔・県道515号（赤馬～名手）・西山峠・入沢川林道・高尾山口ST</t>
    <phoneticPr fontId="3"/>
  </si>
  <si>
    <t>2019/02/14</t>
  </si>
  <si>
    <t>https://yamap.com/activities/3118721</t>
  </si>
  <si>
    <t>19/02/14  法政大学BS・小松ハイキングコース・城山湖・東高尾山稜・金刀比羅尾根・高尾ST</t>
    <phoneticPr fontId="3"/>
  </si>
  <si>
    <t>2019/02/10</t>
  </si>
  <si>
    <t>https://yamap.com/activities/3094580</t>
  </si>
  <si>
    <t>19/02/10  高尾山（高尾病院脇・十一丁目・蛇滝分岐・みやま橋・高尾山頂上・稲荷山コース）</t>
    <phoneticPr fontId="3"/>
  </si>
  <si>
    <t>2019/02/04</t>
  </si>
  <si>
    <t>https://yamap.com/activities/3076177</t>
  </si>
  <si>
    <t>19/02/04  初狩ST・藤沢川・沼ノ沢ノ峰南東尾根・御正人ノタル・滝子山・寂ショウ尾根・滝子川旧経路・白野・初狩ST</t>
    <phoneticPr fontId="3"/>
  </si>
  <si>
    <t>2019/01/31</t>
  </si>
  <si>
    <t>https://yamap.com/activities/3053902</t>
  </si>
  <si>
    <t>19/01/31  自宅・榛名尾根・市境尾根・草戸峠・東高尾山稜・八方台・拓大尾根・初沢山・イーアス高尾（石井スポーツ）ウオーキング</t>
    <phoneticPr fontId="3"/>
  </si>
  <si>
    <t>2019/01/29</t>
  </si>
  <si>
    <t>https://yamap.com/activities/3048887</t>
  </si>
  <si>
    <t>19/01/29  宝鉱山BS・三ツ峠北口登山道・初滝・百竜の滝・三ツ峠山（開運山）・ダルマ石・三ツ峠ST</t>
    <phoneticPr fontId="3"/>
  </si>
  <si>
    <t>2019/01/25</t>
  </si>
  <si>
    <t>https://yamap.com/activities/3026897</t>
  </si>
  <si>
    <t>19/01/25  梁川St・唐栗橋登山口・倉岳山北東尾根・倉岳山・立野峠・寺下峠・大地峠・川合峠・四方津St</t>
    <phoneticPr fontId="3"/>
  </si>
  <si>
    <t>2019/01/24</t>
  </si>
  <si>
    <t>https://yamap.com/activities/3023899</t>
  </si>
  <si>
    <t>19/01/24  高尾ST・高尾山むかし道・城見台・北側作業道・蛇滝・522ピーク東尾根・高尾山・高尾山北尾根・日影・南浅川右岸道・高尾ST</t>
    <phoneticPr fontId="3"/>
  </si>
  <si>
    <t>2019/01/22</t>
  </si>
  <si>
    <t>https://yamap.com/activities/3017862</t>
  </si>
  <si>
    <t>19/01/22  長池公園西BS・長池公園・せせらぎ緑道・京王堀之内・平山城址公園・長沼公園・長沼STウオーキング</t>
    <phoneticPr fontId="3"/>
  </si>
  <si>
    <t>2019/01/20</t>
  </si>
  <si>
    <t>https://yamap.com/activities/3010386</t>
  </si>
  <si>
    <t>19/01/20  滝山城址下BS・滝山城址公園・宇津木台BSウオーキング</t>
    <phoneticPr fontId="3"/>
  </si>
  <si>
    <t>2019/01/16</t>
  </si>
  <si>
    <t>https://yamap.com/activities/2992560</t>
  </si>
  <si>
    <t>19/01/16  魚止橋・伝道・雷平・雷滝・市原新道・蛭ケ岳・鬼ケ岩・白馬尾根・雷平・右岸経路・魚止橋</t>
    <phoneticPr fontId="3"/>
  </si>
  <si>
    <t>2019/01/11</t>
  </si>
  <si>
    <t>https://yamap.com/activities/2960824</t>
  </si>
  <si>
    <t>2019/01/08</t>
  </si>
  <si>
    <t>https://yamap.com/activities/2954867</t>
  </si>
  <si>
    <t>19/01/08  魚止橋・伝道・雷平・早戸大滝・大滝新道・丹沢主脈・丹沢山・丹沢三峰・無名ノ頭北尾根・本間橋</t>
    <phoneticPr fontId="3"/>
  </si>
  <si>
    <t>2019/01/05</t>
  </si>
  <si>
    <t>https://yamap.com/activities/2938103</t>
  </si>
  <si>
    <t>19/01/05  高尾山口駅・稲荷山コース・高尾林道・大平林道・南高尾山稜・東高尾山稜・四辻・高尾山口駅</t>
    <phoneticPr fontId="3"/>
  </si>
  <si>
    <t>INDEX18.html</t>
    <phoneticPr fontId="3"/>
  </si>
  <si>
    <t>bicycle.trekking@gmail.comA</t>
    <phoneticPr fontId="3"/>
  </si>
  <si>
    <t>2018/12/31</t>
  </si>
  <si>
    <t>https://yamap.com/activities/2904601</t>
  </si>
  <si>
    <t>18/12/31  今年の締めは高尾山（高尾山口駅・高尾山・小仏城山・小仏峠・高尾駅)</t>
    <phoneticPr fontId="3"/>
  </si>
  <si>
    <t>2018/12/28</t>
  </si>
  <si>
    <t>https://yamap.com/activities/2892164</t>
  </si>
  <si>
    <t>18/12/28  浅川サイクリングロードをポタリング（陵南大橋から関戸橋・川崎街道から北野街道）</t>
    <phoneticPr fontId="3"/>
  </si>
  <si>
    <t>2018/12/26</t>
  </si>
  <si>
    <t>https://yamap.com/activities/2889073</t>
  </si>
  <si>
    <t>18/12/26  水沢橋P・焼山沢右岸尾根・幕岩・焼山・丹沢主脈・黍殻山南東尾根・ガタクリ峰手前鞍部・伊勢沢・伊勢沢林道・水沢橋P</t>
    <phoneticPr fontId="3"/>
  </si>
  <si>
    <t>2018/12/25</t>
  </si>
  <si>
    <t>https://yamap.com/activities/2885877</t>
  </si>
  <si>
    <t>18/12/25  長沼ST・長沼公園（野猿の尾根道）・平山城址公園・宮嶽の谷戸・京王堀之内ST</t>
    <phoneticPr fontId="3"/>
  </si>
  <si>
    <t>2018/12/21</t>
  </si>
  <si>
    <t>https://yamap.com/activities/2867480</t>
  </si>
  <si>
    <t>18/12/21  魚止橋P・円山木沢出合・円山木ノ頭北尾根・無名ノ頭・本間ノ頭北尾根（沢コース）・本間橋</t>
    <phoneticPr fontId="3"/>
  </si>
  <si>
    <t>2018/12/13</t>
  </si>
  <si>
    <t>https://yamap.com/activities/2839484</t>
  </si>
  <si>
    <t>18/12/13  相模湖ST・貝沢・矢ノ音・明王峠東南作業道・縦走路巻道・ヤゴ沢作業道・小仏・高尾ST</t>
    <phoneticPr fontId="3"/>
  </si>
  <si>
    <t>2018/12/10</t>
  </si>
  <si>
    <t>https://yamap.com/activities/2833430</t>
  </si>
  <si>
    <t>18/12/10  高尾山口ST・みやま橋・高尾山・稲荷山コース・高尾599ミュージアム</t>
    <phoneticPr fontId="3"/>
  </si>
  <si>
    <t>2018/12/07</t>
  </si>
  <si>
    <t>https://yamap.com/activities/2814975</t>
  </si>
  <si>
    <t>18/12/07  自宅から都立小宮公園・都立滝山城址公園までウオーキング</t>
    <phoneticPr fontId="3"/>
  </si>
  <si>
    <t>2018/12/04</t>
  </si>
  <si>
    <t>https://yamap.com/activities/2810061</t>
  </si>
  <si>
    <t>18/12/04  高尾ST・拓大尾根・草戸峠・八王子町田市境尾根・榛名尾根・湯殿川・自宅</t>
    <phoneticPr fontId="3"/>
  </si>
  <si>
    <t>2018/12/03</t>
  </si>
  <si>
    <t>https://yamap.com/activities/2808466</t>
  </si>
  <si>
    <t>18/12/03  川原宿大橋BS・心源院・大六天・八王寺城址・富士見台・地蔵ピーク・駒木野・高尾ST</t>
    <phoneticPr fontId="3"/>
  </si>
  <si>
    <t>2018/11/30</t>
  </si>
  <si>
    <t>https://yamap.com/activities/2785994</t>
  </si>
  <si>
    <t>18/11/30  自宅から南大沢（mont-bell WILD-1)までウオーキング</t>
    <phoneticPr fontId="3"/>
  </si>
  <si>
    <t>2018/11/28</t>
  </si>
  <si>
    <t>https://yamap.com/activities/2781190</t>
  </si>
  <si>
    <t>18/11/28  自宅から高尾５９９までウォーキングして、京王電鉄×YAMAPコラボピンバッジをゲット</t>
    <phoneticPr fontId="3"/>
  </si>
  <si>
    <t>2018/11/27</t>
  </si>
  <si>
    <t>https://yamap.com/activities/2778273</t>
  </si>
  <si>
    <t>18/11/27  陣馬高原下BS・新道登山道・陣馬山・堂所山・景信山・小仏峠・小仏城山・高尾山・稲荷山コース・高尾山口ST</t>
    <phoneticPr fontId="3"/>
  </si>
  <si>
    <t>2018/11/25</t>
  </si>
  <si>
    <t>https://yamap.com/activities/2766561</t>
  </si>
  <si>
    <t>18/11/25  寸沢嵐BS・新多摩線50号送電鉄塔・高塚山東尾根・高塚山・石老山・大明神・プレジャーフォレストBS</t>
    <phoneticPr fontId="3"/>
  </si>
  <si>
    <t>2018/11/23</t>
  </si>
  <si>
    <t>https://yamap.com/activities/2744718</t>
  </si>
  <si>
    <t>2018/11/21</t>
  </si>
  <si>
    <t>https://yamap.com/activities/2737882</t>
  </si>
  <si>
    <t>18/11/21  本間橋P・榛ノ木丸東尾根・榛ノ木丸・姫次・袖平山・榛ノ木丸南東尾根・造林小屋・伝道・本間橋P</t>
    <phoneticPr fontId="3"/>
  </si>
  <si>
    <t>2018/11/16</t>
  </si>
  <si>
    <t>https://yamap.com/activities/2706958</t>
  </si>
  <si>
    <t>18/11/16  甲斐大和ST・笹子雁ケ腹摺山北尾根・笹子雁ケ腹摺山・米沢山・トクモリ・お坊山・お坊山東峰・お坊山東峰南尾根・笹子ST</t>
    <phoneticPr fontId="3"/>
  </si>
  <si>
    <t>2018/11/13</t>
  </si>
  <si>
    <t>https://yamap.com/activities/2696943</t>
  </si>
  <si>
    <t>18/11/13  藤野ST・鷹取山・上沢井・一ノ尾根・陣馬山・新道・陣馬高原下BS</t>
    <phoneticPr fontId="3"/>
  </si>
  <si>
    <t>2018/11/10</t>
  </si>
  <si>
    <t>https://yamap.com/activities/2668448</t>
  </si>
  <si>
    <t>18/11/10  自宅から榛名尾根・法政大学ジョギングコースを周回ウオーキング</t>
    <phoneticPr fontId="3"/>
  </si>
  <si>
    <t>2018/11/08</t>
  </si>
  <si>
    <t>https://yamap.com/activities/2662229</t>
  </si>
  <si>
    <t>18/11/08  町田市境ウオーキング（法政大学・金刀比羅宮・城山湖・境川源流・市境尾根・町田街道館町）</t>
    <phoneticPr fontId="3"/>
  </si>
  <si>
    <t>2018/11/07</t>
  </si>
  <si>
    <t>https://yamap.com/activities/2658879</t>
  </si>
  <si>
    <t>18/11/07  大菩薩嶺（大菩薩峠登山口BS・丸川峠・大菩薩嶺・大菩薩峠・福ちゃん荘・上日川峠・千石茶屋・大菩薩峠登山口BS）</t>
    <phoneticPr fontId="3"/>
  </si>
  <si>
    <t>2018/11/01</t>
  </si>
  <si>
    <t>https://yamap.com/activities/2619585</t>
  </si>
  <si>
    <t>18/11/01  今熊登山口BS・金剛の滝・今熊山・刈寄山・トッキリ場・高留沢ノ頭・宮尾神社・夕焼け小焼けBS</t>
    <phoneticPr fontId="3"/>
  </si>
  <si>
    <t>2018/10/28</t>
  </si>
  <si>
    <t>https://yamap.com/activities/2597445</t>
  </si>
  <si>
    <t xml:space="preserve">18/10/28  北多摩ポタリング（湯殿川出合・石田寺・根川緑道・残堀川・多摩大橋）30.8km　By AlexMoulton </t>
    <phoneticPr fontId="3"/>
  </si>
  <si>
    <t>2018/10/26</t>
  </si>
  <si>
    <t>https://yamap.com/activities/2586867</t>
  </si>
  <si>
    <t>18/10/26  笹子ST・船橋沢林道・鶴ケ鳥屋山北尾根・鶴ケ鳥屋山・角研山・角研山北尾根・庭洞山・笹子ST</t>
    <phoneticPr fontId="3"/>
  </si>
  <si>
    <t>2018/10/25</t>
  </si>
  <si>
    <t>https://yamap.com/activities/2584131</t>
  </si>
  <si>
    <t>2018/10/20</t>
  </si>
  <si>
    <t>https://yamap.com/activities/2552496</t>
  </si>
  <si>
    <t>18/10/20  駒木野・唐沢山南東尾根・富士見台・矢倉沢・小下沢二番口・高ドッケ南尾根・板当峠・ザリクボ沢東尾根・景信山東尾根</t>
    <rPh sb="17" eb="18">
      <t>ミナミ</t>
    </rPh>
    <phoneticPr fontId="3"/>
  </si>
  <si>
    <t>2018/10/17</t>
  </si>
  <si>
    <t>https://yamap.com/activities/2538113</t>
  </si>
  <si>
    <t>18/10/17  陣馬高原下BS⇒藤野ST（明王林道・底沢峠・明王峠・矢ノ音・イタドリ沢ノ頭）</t>
    <phoneticPr fontId="3"/>
  </si>
  <si>
    <t>2018/10/09</t>
  </si>
  <si>
    <t>https://yamap.com/activities/2496627</t>
  </si>
  <si>
    <t>18/10/09  城山湖P・三沢峠・西山峠・西山峠南尾根・三井寺（三井水源林）・県道515号・513号・峯ノ薬師・城山湖P</t>
    <rPh sb="34" eb="39">
      <t>ミイスイゲンリン</t>
    </rPh>
    <rPh sb="53" eb="54">
      <t>ミネ</t>
    </rPh>
    <phoneticPr fontId="3"/>
  </si>
  <si>
    <t>2018/10/07</t>
  </si>
  <si>
    <t>https://yamap.com/activities/2472631</t>
  </si>
  <si>
    <t>18/10/07  夕焼け小焼け・醍醐林道・和田峠・陣馬街道・夕焼け小焼け（自宅から夕焼け小焼けは自転車）</t>
    <phoneticPr fontId="3"/>
  </si>
  <si>
    <t>2018/10/02</t>
  </si>
  <si>
    <t>https://yamap.com/activities/2453160</t>
  </si>
  <si>
    <t>18/10/02  大垂水⇒高尾ST（大垂水林道・中沢川左岸尾根・南高尾山稜・南側中間歩道（三井水源林）・榎窪川左岸尾根・地蔵から東高尾山稜・拓大尾根・高尾駅）</t>
    <rPh sb="46" eb="51">
      <t>ミイスイゲンリン</t>
    </rPh>
    <phoneticPr fontId="3"/>
  </si>
  <si>
    <t>2018/09/28</t>
  </si>
  <si>
    <t>https://yamap.com/activities/2442167</t>
  </si>
  <si>
    <t>18/09/28  小沢BS⇒境橋BSBS（小沢バス停・湯久保尾根・御前山・栃寄ノ大滝・境橋バス停）</t>
    <phoneticPr fontId="3"/>
  </si>
  <si>
    <t>2018/09/24</t>
  </si>
  <si>
    <t>https://yamap.com/activities/2428392</t>
  </si>
  <si>
    <t>18/09/24  陵南大橋⇒是政橋（陵南大橋・浅川右岸・根川出合・日野橋・多摩川左岸・是政橋・川崎街道・北野街道）By MoutainBike 52.8㎞</t>
    <phoneticPr fontId="3"/>
  </si>
  <si>
    <t>2018/09/18</t>
  </si>
  <si>
    <t>https://yamap.com/activities/2398954</t>
  </si>
  <si>
    <t>18/09/18  高尾駅⇒高尾山口駅（高尾駅・落合・北側作業道・蛇滝・日影沢林道・NTTゲートから沢沿い旧経路・小仏城山・南側林道・稲荷山コース・高尾山口駅）</t>
    <phoneticPr fontId="3"/>
  </si>
  <si>
    <t>2018/09/06</t>
  </si>
  <si>
    <t>https://yamap.com/activities/2347004</t>
  </si>
  <si>
    <t>18/09/06  日陰沢橋⇔用木沢出合（日陰沢橋P・犬越路・用木沢出合・白石沢林道終点「9/4の台風で白石沢終点の沢を越える桟橋が流されて前進断念」）</t>
    <rPh sb="10" eb="12">
      <t>ヒカゲ</t>
    </rPh>
    <rPh sb="21" eb="23">
      <t>ヒカゲ</t>
    </rPh>
    <phoneticPr fontId="3"/>
  </si>
  <si>
    <t>2018/08/28</t>
  </si>
  <si>
    <t>https://yamap.com/activities/2320556</t>
  </si>
  <si>
    <t>18/08/28  寂ショウ尾根⇒大谷ケ丸北峰西尾根（笹子ST・稲村神社・寂ショウ尾根・滝子山・鎮西ヶ池・大谷ケ丸・大谷ケ丸北峰・西尾根・景徳院・甲斐大和ST)</t>
    <phoneticPr fontId="3"/>
  </si>
  <si>
    <t>2018/08/21</t>
  </si>
  <si>
    <t>https://yamap.com/activities/2294331</t>
  </si>
  <si>
    <t>18/08/21  自宅⇔白岩林道（高尾街道・美山通り・秋川街道・檜原街道・都道205水根本宿線・白岩林道・檜原街道）By MountainBike 85.8km</t>
    <phoneticPr fontId="3"/>
  </si>
  <si>
    <t>2018/08/15</t>
  </si>
  <si>
    <t>https://yamap.com/activities/2259434</t>
  </si>
  <si>
    <t>2018/08/11</t>
  </si>
  <si>
    <t>https://yamap.com/activities/2231715</t>
  </si>
  <si>
    <t>18/08/11  MTBをスリックタイヤにして近所を試走 25㎞</t>
    <phoneticPr fontId="3"/>
  </si>
  <si>
    <t>2018/08/10</t>
  </si>
  <si>
    <t>https://yamap.com/activities/2228480</t>
  </si>
  <si>
    <t>18/08/10  花折戸尾根⇒杉ノ殿尾根（鳩ノ巣ST・花折戸尾根・本仁田山・コブタカ山・杉ノ殿尾根・熊野神社・鳩ノ巣ST）</t>
    <phoneticPr fontId="3"/>
  </si>
  <si>
    <t>2018/07/31</t>
  </si>
  <si>
    <t>https://yamap.com/activities/2192085</t>
  </si>
  <si>
    <t>18/07/31  高尾山口ST⇒日影BS（稲荷山コース・高尾林道・大平林道・小仏城山・奥高尾山稜北側作業道・逆沢作業道・日影沢林道）</t>
    <phoneticPr fontId="3"/>
  </si>
  <si>
    <t>2018/07/29</t>
  </si>
  <si>
    <t>https://yamap.com/activities/2186077</t>
  </si>
  <si>
    <t>18/07/29  川口図書館までウオーキング（中央図書館・市役所通り・秋川街道・松枝橋・陣馬街道・南浅川）</t>
    <phoneticPr fontId="3"/>
  </si>
  <si>
    <t>2018/07/27</t>
  </si>
  <si>
    <t>https://yamap.com/activities/2178141</t>
  </si>
  <si>
    <t>18/07/27  多摩川左岸サイクリング（大和田橋・日野橋・羽村取水堰⇔多摩大橋・谷知川）47.3㎞ By AlexMoulton</t>
    <rPh sb="13" eb="14">
      <t>ヒダリ</t>
    </rPh>
    <phoneticPr fontId="3"/>
  </si>
  <si>
    <t>2018/07/25</t>
  </si>
  <si>
    <t>https://yamap.com/activities/2173098</t>
  </si>
  <si>
    <t>18/07/25  要倉山⇒吊尾根717mピーク南東尾根（夕焼け小焼けP・要倉山・高岩山・醍醐丸・吊尾根・717mﾋﾟｰｸ南東尾根・醍醐林道）</t>
    <phoneticPr fontId="3"/>
  </si>
  <si>
    <t>2018/07/18</t>
  </si>
  <si>
    <t>https://yamap.com/activities/2143638</t>
  </si>
  <si>
    <t>18/07/18  小仏BS⇒夕焼け小焼けBS（ヤゴ沢左岸尾根・景信山東側作業道・655ｍ逆沢ノ頭・逆沢林道・小下沢林道・新多摩線74号鉄塔・大嵐山・北土代沢右岸尾根）</t>
    <phoneticPr fontId="3"/>
  </si>
  <si>
    <t>2018/07/16</t>
  </si>
  <si>
    <t>https://yamap.com/activities/2134514</t>
  </si>
  <si>
    <t>18/07/16  多摩川沿いをポタリング（陵南大橋・湯殿川出合・万願寺歩道橋・日野橋・関戸橋・ピストン）52.2㎞　By AlexMoulton</t>
    <phoneticPr fontId="3"/>
  </si>
  <si>
    <t>2018/07/13</t>
  </si>
  <si>
    <t>https://yamap.com/activities/2108133</t>
  </si>
  <si>
    <t>2018/07/10</t>
  </si>
  <si>
    <t>https://yamap.com/activities/2100303</t>
  </si>
  <si>
    <t>18/07/10  三国山⇒陸軍滝（鎌沢入口BS・三国山・熊倉山・栗坂峠・陸軍滝・熊倉沢林道・南郷B）</t>
    <phoneticPr fontId="3"/>
  </si>
  <si>
    <t>2018/07/08</t>
  </si>
  <si>
    <t>https://yamap.com/activities/2095625</t>
  </si>
  <si>
    <t>18/07/08  自宅⇔Takao 599 Museum（南浅川横山橋・多摩陵、武蔵野陵・高尾山口）ウオーキング</t>
    <phoneticPr fontId="3"/>
  </si>
  <si>
    <t>2018/07/04</t>
  </si>
  <si>
    <t>https://yamap.com/activities/2087788</t>
  </si>
  <si>
    <t>2018/07/01</t>
  </si>
  <si>
    <t>https://yamap.com/activities/2075114</t>
  </si>
  <si>
    <t>18/07/01  七国峠緑地⇒城山湖（七国給水塔・尾根緑地・相原十字路・小松城址・城山湖ポタリング）22.8km By Mountain Bike</t>
    <phoneticPr fontId="3"/>
  </si>
  <si>
    <t>2018/06/28</t>
  </si>
  <si>
    <t>https://yamap.com/activities/2064571</t>
  </si>
  <si>
    <t>2018/06/24</t>
  </si>
  <si>
    <t>https://yamap.com/activities/2049773</t>
  </si>
  <si>
    <t>18/06/24  大学尾根をウオーキング（高尾駅南口・初沢山・拓殖大学尾根・草戸峠・市境尾根・法政大学尾根・榛名尾根・榛名神社・自宅）</t>
    <rPh sb="55" eb="57">
      <t>ハルナ</t>
    </rPh>
    <phoneticPr fontId="3"/>
  </si>
  <si>
    <t>2018/06/21</t>
  </si>
  <si>
    <t>https://yamap.com/activities/2037345</t>
  </si>
  <si>
    <t>18/06/21  境川源流⇔江の島河口（境川源流・町田街道・境川サイクリングロード・江の島河口・ピストン） 110.4㎞　By　MountainBike</t>
    <phoneticPr fontId="3"/>
  </si>
  <si>
    <t>2018/06/19</t>
  </si>
  <si>
    <t>https://yamap.com/activities/2034592</t>
  </si>
  <si>
    <t>18/06/19  桜井峠⇒鶴島御前山（一古沢BS・桜井峠・金山峠・高柄山・鶴島御前山・上野原ST)</t>
    <phoneticPr fontId="3"/>
  </si>
  <si>
    <t>2018/06/14</t>
  </si>
  <si>
    <t>https://yamap.com/activities/2009271</t>
  </si>
  <si>
    <t>18/06/14  金刀比羅尾根⇒境川源流（高尾駅・金刀比羅尾根・東高尾山稜・榎窪川林道・三沢峠・草戸山・境川源流・大地青少年センター・法政大学BS）</t>
    <rPh sb="10" eb="14">
      <t>コトヒラ</t>
    </rPh>
    <rPh sb="26" eb="30">
      <t>コトヒラ</t>
    </rPh>
    <rPh sb="30" eb="32">
      <t>オネ</t>
    </rPh>
    <phoneticPr fontId="3"/>
  </si>
  <si>
    <t>2018/06/12</t>
  </si>
  <si>
    <t>https://yamap.com/activities/2004155</t>
  </si>
  <si>
    <t>18/06/12  川乗山⇒赤杭山（鳩ノ巣駅・大ダワ・川乗山・真名井沢ノ峰・赤杭山・川井駅）</t>
    <phoneticPr fontId="3"/>
  </si>
  <si>
    <t>2018/06/07</t>
  </si>
  <si>
    <t>https://yamap.com/activities/1985243</t>
  </si>
  <si>
    <t>18/06/07  鈴ケ音峠⇒九鬼山（朝日小沢上BS・鈴ケ音峠・高指・遅沢山・九鬼山・札金峠・馬立山・御前山・猿橋ST）</t>
    <phoneticPr fontId="3"/>
  </si>
  <si>
    <t>2018/06/05</t>
  </si>
  <si>
    <t>https://yamap.com/activities/1981324</t>
  </si>
  <si>
    <t>18/06/05  八王子ポタリング（図書館とカイトのフィールド探し）32km By Moulton</t>
    <phoneticPr fontId="3"/>
  </si>
  <si>
    <t>2018/06/03</t>
  </si>
  <si>
    <t>https://yamap.com/activities/1970496</t>
  </si>
  <si>
    <t>18/06/03　北浅川上流端⇒多摩川合流点（水無瀬橋・陣馬街道・浅川上流端・陣馬高原下BS・落合橋・川原宿大橋・松枝橋・大和田橋・府中四谷橋）63.3㎞　By　Moulton</t>
    <rPh sb="9" eb="10">
      <t>キタ</t>
    </rPh>
    <phoneticPr fontId="3"/>
  </si>
  <si>
    <t>2018/06/01</t>
  </si>
  <si>
    <t>https://yamap.com/activities/1952426</t>
  </si>
  <si>
    <t>18/06/01  天地山⇒中尾根（白丸ST・天地山・大ダワ・クロノ尾山・中尾根・鋸山林道・神戸岩入口BS・払沢ノ滝入口BS）</t>
    <phoneticPr fontId="3"/>
  </si>
  <si>
    <t>2018/05/30</t>
  </si>
  <si>
    <t>https://yamap.com/activities/1948590</t>
  </si>
  <si>
    <t>18/05/30  大垂水BS⇒高尾温泉（大垂水バス停・小仏城山・高尾山・稲荷山・高尾山口・京王高尾温泉）</t>
    <phoneticPr fontId="3"/>
  </si>
  <si>
    <t>2018/05/26</t>
  </si>
  <si>
    <t>https://yamap.com/activities/1925371</t>
  </si>
  <si>
    <t>18/05/26  高尾Vルート散歩（高尾ST・駒木野・唐沢山南東尾根vr・摺指分岐・日影・高尾山北尾根vr・吊橋分岐・522m東尾根・蛇滝・1号路西側仕事道vr・城見台・「高尾山ちか道」・高尾駅）</t>
    <rPh sb="31" eb="33">
      <t>ナントウ</t>
    </rPh>
    <rPh sb="33" eb="35">
      <t>オネ</t>
    </rPh>
    <phoneticPr fontId="3"/>
  </si>
  <si>
    <t>2018/05/22</t>
  </si>
  <si>
    <t>https://yamap.com/activities/1913967</t>
  </si>
  <si>
    <t>18/05/22  巖道峠⇔赤鞍ケ岳（巖道峠・鳥井立・長尾山・細茅ノ頭・ワラビタキ・赤鞍ケ岳）ピストン</t>
    <phoneticPr fontId="3"/>
  </si>
  <si>
    <t>2018/05/20</t>
  </si>
  <si>
    <t>https://yamap.com/activities/1901721</t>
  </si>
  <si>
    <t>18/05/20　巖道峠（奥牧野BS・綱子峠・入道丸・ムギチョロ・巖道峠・大タギレ・池ノ上・阿夫利山・金剛山・富岡・奥牧野BS）</t>
    <rPh sb="9" eb="10">
      <t>ガン</t>
    </rPh>
    <phoneticPr fontId="3"/>
  </si>
  <si>
    <t>2018/05/17</t>
  </si>
  <si>
    <t>https://yamap.com/activities/1890994</t>
  </si>
  <si>
    <t>18/05/17  高尾山散歩（高尾駅北口・高尾天満宮・蛇滝林道・蛇滝左岸尾根・522mピーク・高尾山頂・みやま橋・「高尾山ちか道」・高尾駅南口）</t>
    <phoneticPr fontId="3"/>
  </si>
  <si>
    <t>2018/05/15</t>
  </si>
  <si>
    <t>https://yamap.com/activities/1884717</t>
  </si>
  <si>
    <t>18/05/15  名栗湖ピストン（国道16号・新奥多摩街道・成木街道・小沢トンネル・名栗湖）76.7㎞ By Colnago</t>
    <phoneticPr fontId="3"/>
  </si>
  <si>
    <t>2018/05/12</t>
  </si>
  <si>
    <t>https://yamap.com/activities/1870773</t>
  </si>
  <si>
    <t>18/05/12  今倉山・菜畑山（道坂隧道バス停・唐沢尾根・今倉山・菜畑山・ブドウ岩ノ頭・赤鞍ケ岳・棚ノ入山・無生野バス停）</t>
    <phoneticPr fontId="3"/>
  </si>
  <si>
    <t>2018/05/10</t>
  </si>
  <si>
    <t>https://yamap.com/activities/1862683</t>
  </si>
  <si>
    <t>18/05/10  熊倉山（井戸BS・熊倉山南西尾根・熊倉山・栗坂峠・浅間峠・上川乗BS）</t>
    <phoneticPr fontId="3"/>
  </si>
  <si>
    <t>2018/05/06</t>
  </si>
  <si>
    <t>https://yamap.com/activities/1853724</t>
  </si>
  <si>
    <t>18/05/06  上流端～浅川本流へポタリング（山田川・湯殿川・南浅川) 38.4㎞ By Moulton</t>
    <phoneticPr fontId="3"/>
  </si>
  <si>
    <t>2018/05/04</t>
  </si>
  <si>
    <t>https://yamap.com/activities/1834758</t>
  </si>
  <si>
    <t xml:space="preserve">18/05/04  多摩川サイクリングロード（国道16号拝島橋・羽村取水堰・羽田大鳥居・府中四谷橋・浅川右岸CR) 119km By Colnago </t>
    <rPh sb="28" eb="30">
      <t>ハイジマ</t>
    </rPh>
    <rPh sb="34" eb="36">
      <t>シュスイ</t>
    </rPh>
    <rPh sb="36" eb="37">
      <t>セキ</t>
    </rPh>
    <phoneticPr fontId="3"/>
  </si>
  <si>
    <t>2018/05/01</t>
  </si>
  <si>
    <t>https://yamap.com/activities/1820906</t>
  </si>
  <si>
    <t>18/05/01  二十六夜山・赤鞍岳（下尾崎BS・二十六夜山・棚ノ入山・赤鞍ケ岳ピストン・無生野・穴路峠・鳥沢ST）</t>
    <rPh sb="17" eb="18">
      <t>クラ</t>
    </rPh>
    <rPh sb="38" eb="39">
      <t>クラ</t>
    </rPh>
    <phoneticPr fontId="3"/>
  </si>
  <si>
    <t>2018/04/29</t>
  </si>
  <si>
    <t>https://yamap.com/activities/1799737</t>
  </si>
  <si>
    <t>18/04/29  草戸峠（榛名神社・榛名尾根・町田八王子市境尾根・拓大尾根）</t>
    <rPh sb="29" eb="30">
      <t>シ</t>
    </rPh>
    <phoneticPr fontId="3"/>
  </si>
  <si>
    <t>2018/04/28</t>
  </si>
  <si>
    <t>https://yamap.com/activities/1790742</t>
  </si>
  <si>
    <t>18/04/28  平塚海岸（橋本五差路・国道129号八王子街道・平塚高浜台・湘南大橋・県道46号・寒川神社・橋本五差路）83.7㎞ By Colnago</t>
    <phoneticPr fontId="3"/>
  </si>
  <si>
    <t>2018/04/26</t>
  </si>
  <si>
    <t>https://yamap.com/activities/1785615</t>
  </si>
  <si>
    <t>18/04/26  前道志（梁川ST・鳥屋山北尾根VR・舟山・寺下峠・矢平山・新大地峠・四方津ST）</t>
    <phoneticPr fontId="3"/>
  </si>
  <si>
    <t>2018/04/22</t>
  </si>
  <si>
    <t>https://yamap.com/activities/1772655</t>
  </si>
  <si>
    <t>18/04/22  道志みち・神ノ川林道（法政大学町田・都道47号・国道413号・神ノ川林道・日陰沢橋）72.2㎞ By Colnago</t>
    <rPh sb="47" eb="49">
      <t>ヒカゲ</t>
    </rPh>
    <phoneticPr fontId="3"/>
  </si>
  <si>
    <t>2018/04/20</t>
  </si>
  <si>
    <t>https://yamap.com/activities/1759725</t>
  </si>
  <si>
    <t>18/04/20  馬頭刈尾根・鋸尾根（軍道BS・馬頭刈山・つづら岩・大岳山・鋸山・愛宕山・奥多摩ST）</t>
    <phoneticPr fontId="3"/>
  </si>
  <si>
    <t>2018/04/19</t>
  </si>
  <si>
    <t>https://yamap.com/activities/1757106</t>
  </si>
  <si>
    <t>18/04/19  醍醐林道（南浅川横山橋・水無瀬橋・陣馬街道・落合橋・醍醐林道・和田峠・陣馬高原下・落合橋）By Moulton 45.6km</t>
    <phoneticPr fontId="3"/>
  </si>
  <si>
    <t>2018/04/16</t>
  </si>
  <si>
    <t>https://yamap.com/activities/1751333</t>
  </si>
  <si>
    <t>18/04/16  唐沢林道（鳥居原園地Ｐ・三叉路・県道64号・土山峠・唐沢林道・物見隧道・小唐沢橋・県道70号・大洞橋・三叉路）34.6km　By Moulton</t>
    <phoneticPr fontId="3"/>
  </si>
  <si>
    <t>2018/04/12</t>
  </si>
  <si>
    <t>https://yamap.com/activities/1739655</t>
  </si>
  <si>
    <t>2018/04/10</t>
  </si>
  <si>
    <t>https://yamap.com/activities/1736253</t>
  </si>
  <si>
    <t>18/04/10  寿岳・塔ノ岳（塩水橋・キュウハ沢出合・寿岳（三角沢ノ頭）・日高・塔ノ岳・新大日・長尾尾根・大洞橋・塩水橋）</t>
    <rPh sb="32" eb="35">
      <t>サンカクサワ</t>
    </rPh>
    <rPh sb="36" eb="37">
      <t>アタマ</t>
    </rPh>
    <phoneticPr fontId="3"/>
  </si>
  <si>
    <t>2018/04/08</t>
  </si>
  <si>
    <t>https://yamap.com/activities/1726957</t>
  </si>
  <si>
    <t>18/04/08  多摩川CR（湯殿川出合から浅川右岸・多摩川左岸＆右岸・川崎の等々力競技場）75.2km By Colnago</t>
    <phoneticPr fontId="3"/>
  </si>
  <si>
    <t>2018/04/03</t>
  </si>
  <si>
    <t>https://yamap.com/activities/1714675</t>
  </si>
  <si>
    <t>18/04/03  三頭山（小河内神社BS・浮橋・イヨ山・ヌカザス山・三頭山・ムシカリ峠・三頭大滝・都民の森BS）</t>
    <phoneticPr fontId="3"/>
  </si>
  <si>
    <t>2018/03/28</t>
  </si>
  <si>
    <t>https://yamap.com/activities/1691920</t>
  </si>
  <si>
    <t>2018/03/23</t>
  </si>
  <si>
    <t>https://yamap.com/activities/1671020</t>
  </si>
  <si>
    <t>18/03/23  高尾マイナールート（高尾山近道入口・北側中段仕事道・北北東尾根・富士見台西尾根・大平林道・一丁平・北側仕事道・北尾根・日影）</t>
    <phoneticPr fontId="3"/>
  </si>
  <si>
    <t>2018/03/17</t>
  </si>
  <si>
    <t>https://yamap.com/activities/1654068</t>
  </si>
  <si>
    <t>18/03/17  町田市尾根緑道（国道16号鑓水南・尾根緑道・サクラ通り・小野路浅間神社・都立小山田公園・鶴見川源流） 34.3km By AlexMoulton</t>
    <phoneticPr fontId="3"/>
  </si>
  <si>
    <t>2018/03/13</t>
  </si>
  <si>
    <t>https://yamap.com/activities/1647430</t>
  </si>
  <si>
    <t>18/03/13  焼山（焼山登山口BS・焼山ピストン・西野々BS・亀見橋・石砂山分岐・伏馬田入口・峰山・やまなみ温泉BS）</t>
    <phoneticPr fontId="3"/>
  </si>
  <si>
    <t>2018/03/11</t>
  </si>
  <si>
    <t>https://yamap.com/activities/1641228</t>
  </si>
  <si>
    <t>18/03/11  江の島（相原十字路・町田街道・桜美林学園・境川サイクリングロード・藤沢橋・江の島） By Colnago 104.2km</t>
    <phoneticPr fontId="3"/>
  </si>
  <si>
    <t>2018/03/06</t>
  </si>
  <si>
    <t>https://yamap.com/activities/1628037</t>
  </si>
  <si>
    <t>18/03/06  大岳山（大岳鍾乳洞入口P・大滝・御坂尾根・大岳山・上高岩山・サルギ尾根・養沢神社）</t>
    <phoneticPr fontId="3"/>
  </si>
  <si>
    <t>2018/03/04</t>
  </si>
  <si>
    <t>https://yamap.com/activities/1623035</t>
  </si>
  <si>
    <t>2018/02/27</t>
  </si>
  <si>
    <t>https://yamap.com/activities/1608812</t>
  </si>
  <si>
    <t>18/02/27  黍殻山（水沢橋P・伊勢沢林道・焼小屋沢左岸尾根・丹沢主脈・黍殻山・伊勢沢右岸尾根・ガタクリ峰・馬ノ背・水沢橋P）</t>
    <rPh sb="55" eb="56">
      <t>ミネ</t>
    </rPh>
    <phoneticPr fontId="3"/>
  </si>
  <si>
    <t>2018/02/23</t>
  </si>
  <si>
    <t>https://yamap.com/activities/1594733</t>
  </si>
  <si>
    <t>18/02/23  小下沢林道 25㎞ By MountainBike</t>
    <phoneticPr fontId="3"/>
  </si>
  <si>
    <t>2018/02/19</t>
  </si>
  <si>
    <t>https://yamap.com/activities/1589316</t>
  </si>
  <si>
    <t>18/02/19  御前山（藤倉バス停・陣馬尾根・小河内峠・惣岳山・御前山・クロノ尾山・中尾根・神戸岩入口バス停）</t>
    <phoneticPr fontId="3"/>
  </si>
  <si>
    <t>2018/02/15</t>
  </si>
  <si>
    <t>https://yamap.com/activities/1575596</t>
  </si>
  <si>
    <t>18/02/15  多摩川CR・南多摩尾根幹線道路（南浅川・浅川・多摩川・多摩川原橋・鶴川街道・南多摩尾根幹線道路・町田街道） 60.3㎞ By Colnago</t>
    <phoneticPr fontId="3"/>
  </si>
  <si>
    <t>2018/02/12</t>
  </si>
  <si>
    <t>https://yamap.com/activities/1570306</t>
  </si>
  <si>
    <t>18/02/12  扇山・百蔵山（安達野バス停・荻ノ丸・犬目丸・扇山・大久保山・百蔵山・福泉寺・猿橋駅）</t>
    <phoneticPr fontId="3"/>
  </si>
  <si>
    <t>2018/02/09</t>
  </si>
  <si>
    <t>https://yamap.com/activities/1559165</t>
  </si>
  <si>
    <t>18/02/09  浅川沿いをポタリング　39.1km（ by Alex Moulton)</t>
    <phoneticPr fontId="3"/>
  </si>
  <si>
    <t>2018/02/07</t>
  </si>
  <si>
    <t>https://yamap.com/activities/1555628</t>
  </si>
  <si>
    <t>18/02/07  高川山・むすび山（初狩駅・屏風岩・鍵掛峠・羽根子山・高川山・天神峠・むすび山・大月駅）</t>
    <phoneticPr fontId="3"/>
  </si>
  <si>
    <t>2018/01/30</t>
  </si>
  <si>
    <t>https://yamap.com/activities/1538896</t>
  </si>
  <si>
    <t>18/01/30  八王子城山（高尾駅・小仏関跡・地蔵ピーク・富士見台・八王子城跡・城山林道・摺指分岐・荒井バス停）</t>
    <phoneticPr fontId="3"/>
  </si>
  <si>
    <t>2018/01/26</t>
  </si>
  <si>
    <t>https://yamap.com/activities/1527712</t>
  </si>
  <si>
    <t>18/01/26  払沢ノ滝結氷(夕焼け小焼けバス停・宮尾神社・高留沢ノ頭南東尾根・鳥切り場・峰見通り・市道山・臼杵山・元郷バス停・払沢ノ滝）</t>
    <phoneticPr fontId="3"/>
  </si>
  <si>
    <t>2018/01/24</t>
  </si>
  <si>
    <t>https://yamap.com/activities/1525358</t>
  </si>
  <si>
    <t>2018/01/18</t>
  </si>
  <si>
    <t>https://yamap.com/activities/1509501</t>
  </si>
  <si>
    <t>18/01/18  稲荷山コース・南高尾山稜（高尾山口駅・稲荷山コース・高尾山・奥高尾縦走路・大垂水峠・南高尾山稜・東高尾山稜・高尾山口駅）</t>
    <phoneticPr fontId="3"/>
  </si>
  <si>
    <t>2018/01/15</t>
  </si>
  <si>
    <t>https://yamap.com/activities/1505833</t>
  </si>
  <si>
    <t>18/01/15  丸川峠・大菩薩嶺（大菩薩峠登山口BS・ゲート・丸川峠・大菩薩嶺・雷岩・唐松尾根・ふくちゃん山荘・上日川峠・ゲート・大菩薩峠登山口BS）</t>
    <phoneticPr fontId="3"/>
  </si>
  <si>
    <t>2018/01/10</t>
  </si>
  <si>
    <t>https://yamap.com/activities/1491613</t>
  </si>
  <si>
    <t>18/01/10  市原新道・榛ノ木丸（伝道・雷滝・市原新道・蛭ケ岳・姫次・榛ノ木丸・伝道）</t>
    <phoneticPr fontId="3"/>
  </si>
  <si>
    <t>2018/01/05</t>
  </si>
  <si>
    <t>https://yamap.com/activities/1476046</t>
  </si>
  <si>
    <t>18/01/05  本社ケ丸（笹子駅・穴沢川左岸尾根・奥野橋・本社ケ丸北尾根・本社ケ丸・1541mピーク・1541m北尾根・穴沢林道・笹子駅）</t>
    <phoneticPr fontId="3"/>
  </si>
  <si>
    <t>INDEX17.html</t>
    <phoneticPr fontId="3"/>
  </si>
  <si>
    <t>2017/12/25</t>
  </si>
  <si>
    <t>https://yamap.com/activities/1448410</t>
  </si>
  <si>
    <t>17/12/25  北高尾山稜中段仕事道（小仏登山口・陣馬高尾縦走路西側水平道・白沢峠・72～74号鉄塔・北高尾山稜中段仕事道・ザリクボ・景信山東尾根・小仏バス停分岐・小仏登山口）</t>
    <phoneticPr fontId="3"/>
  </si>
  <si>
    <t>2017/12/22</t>
  </si>
  <si>
    <t>https://yamap.com/activities/1438946</t>
  </si>
  <si>
    <t>17/12/22  米沢山北尾根（甲斐大和駅・道の駅甲斐大和・米沢山北尾根・お坊山・お坊山東峰・東峰南尾根・笹子駅）</t>
    <phoneticPr fontId="3"/>
  </si>
  <si>
    <t>2017/12/19</t>
  </si>
  <si>
    <t>https://yamap.com/activities/1435615</t>
  </si>
  <si>
    <t>17/12/19  鞍骨沢左岸支尾根（陣馬高原下BS・鞍骨沢左岸支尾根・左岸尾根・北高尾山稜・狐塚峠・ザリクボ沢左岸尾根Vﾙｰﾄ・景信山東尾根・小下沢園地・梅の里入口BS)</t>
    <phoneticPr fontId="3"/>
  </si>
  <si>
    <t>2017/12/15</t>
  </si>
  <si>
    <t>https://yamap.com/activities/1425668</t>
  </si>
  <si>
    <t>17/12/15  大小屋沢右岸尾根・唐沢川（谷太郎林道Ｐ・境界尾根・三峰山・杉ノ沢右岸尾根・唐沢川・唐沢峠・不動尻・谷太郎林道Ｐ）</t>
    <phoneticPr fontId="3"/>
  </si>
  <si>
    <t>2017/12/12</t>
  </si>
  <si>
    <t>https://yamap.com/activities/1422107</t>
  </si>
  <si>
    <t>17/12/12  南郷山・醍醐旧経路（陣馬高原下バス停・南郷山北東尾根・陣馬山・醍醐丸・吊尾根・ニニク沢経路・醍醐林道・夕焼け小焼けバス停）</t>
    <phoneticPr fontId="3"/>
  </si>
  <si>
    <t>2017/12/05</t>
  </si>
  <si>
    <t>https://yamap.com/activities/1407110</t>
  </si>
  <si>
    <t>17/12/05  早戸大滝（魚止橋・伝道・原小屋沢出合（雷平）・早戸大滝・雷滝）ピストン</t>
    <rPh sb="29" eb="30">
      <t>カミナリ</t>
    </rPh>
    <rPh sb="30" eb="31">
      <t>ダイラ</t>
    </rPh>
    <phoneticPr fontId="3"/>
  </si>
  <si>
    <t>2017/11/29</t>
  </si>
  <si>
    <t>https://yamap.com/activities/1391022</t>
  </si>
  <si>
    <t>17/11/29  棒ノ折山（上成木バス停・小沢峠・黒山・棒ノ折山・岩茸石山・馬仏山南西尾根・JR川井駅）</t>
    <phoneticPr fontId="3"/>
  </si>
  <si>
    <t>2017/11/28</t>
  </si>
  <si>
    <t>https://yamap.com/activities/1389791</t>
  </si>
  <si>
    <t>17/11/28  今熊山・刈寄山（今熊山登山口バス停・金剛ノ滝・今熊山・刈寄山・北尾根・刈寄林道・沢戸橋・秋川橋バス停）</t>
    <phoneticPr fontId="3"/>
  </si>
  <si>
    <t>2017/11/21</t>
  </si>
  <si>
    <t>https://yamap.com/activities/1368773</t>
  </si>
  <si>
    <t>17/11/21  北高尾山稜（高尾駅・地蔵ピーク・富士見台・大嵐山・74・73・72号鉄塔・ヤゴ沢仕事道・小仏バス停）</t>
    <phoneticPr fontId="3"/>
  </si>
  <si>
    <t>2017/11/17</t>
  </si>
  <si>
    <t>https://yamap.com/activities/1357387</t>
  </si>
  <si>
    <t>17/11/17  城山湖・境川源流（法政大学バス停・金刀比羅宮参道入口・評議原・金刀比羅宮・城山湖・境川源流・町田八王子境界尾根・舘ヶ丘団地バス停）</t>
    <phoneticPr fontId="3"/>
  </si>
  <si>
    <t>2017/11/15</t>
  </si>
  <si>
    <t>https://yamap.com/activities/1354435</t>
  </si>
  <si>
    <t>17/11/15  逆沢ノ頭655m（大垂水バス停・もみじ平・巻道で小仏峠・景信山東尾根・逆沢ノ頭・小下沢林道・梅の里入口バス停）</t>
    <phoneticPr fontId="3"/>
  </si>
  <si>
    <t>2017/11/12</t>
  </si>
  <si>
    <t>https://yamap.com/activities/1345942</t>
  </si>
  <si>
    <t>2017/11/09</t>
  </si>
  <si>
    <t>https://yamap.com/activities/1335544</t>
  </si>
  <si>
    <t>17/11/09  浅間尾根（笹平バス停・払沢ノ峰・松生山・浅間嶺・数馬峠・浅間尾根登山口バス停）</t>
    <phoneticPr fontId="3"/>
  </si>
  <si>
    <t>2017/11/06</t>
  </si>
  <si>
    <t>https://yamap.com/activities/1330691</t>
  </si>
  <si>
    <t>17/11/06  丹沢山（塩水橋・本谷林道・キュウハ沢出合・クモガフチ尾根・天王子尾根・丹沢山ピストン）  GoPro</t>
    <phoneticPr fontId="3"/>
  </si>
  <si>
    <t>2017/11/01</t>
  </si>
  <si>
    <t>https://yamap.com/activities/1304812</t>
  </si>
  <si>
    <t>17/11/01  早戸川林道ゲート確認（鳥居原園地Ｐ・荒井林道・早戸川林道｛三日月橋・本間橋・魚止橋｝）  GoPro</t>
    <phoneticPr fontId="3"/>
  </si>
  <si>
    <t>2017/10/30</t>
  </si>
  <si>
    <t>https://yamap.com/activities/1302034</t>
  </si>
  <si>
    <t>17/10/30  大垂水林道・南高尾山稜中段歩道（大垂水バス停・大垂水林道・499mP東尾根・南高尾山稜中段歩道（三井水源林）・三沢峠・草戸山・拓大尾根・初沢山・高尾駅）</t>
    <rPh sb="58" eb="63">
      <t>ミイスイゲンリン</t>
    </rPh>
    <phoneticPr fontId="3"/>
  </si>
  <si>
    <t>2017/10/24</t>
  </si>
  <si>
    <t>https://yamap.com/activities/1290345</t>
  </si>
  <si>
    <t>2017/10/18</t>
  </si>
  <si>
    <t>https://yamap.com/activities/1282922</t>
  </si>
  <si>
    <t>17/10/18  七代ノ滝・大岳山（上養沢バス停・七代の滝・ロックガーデン・上高岩山・大岳山・南尾根・白倉バス停）  GoPro</t>
    <phoneticPr fontId="3"/>
  </si>
  <si>
    <t>2017/10/12</t>
  </si>
  <si>
    <t>https://yamap.com/activities/1273450</t>
  </si>
  <si>
    <t>2017/10/09</t>
  </si>
  <si>
    <t>https://yamap.com/activities/1266075</t>
  </si>
  <si>
    <t>17/10/09  御正体山（道坂隧道入口バス停・岩下ノ丸・白井平分岐・御正体山・峰宮跡・林道ゲート・御正体入口バス停）  GoPro</t>
    <phoneticPr fontId="3"/>
  </si>
  <si>
    <t>2017/10/04</t>
  </si>
  <si>
    <t>https://yamap.com/activities/1243787</t>
  </si>
  <si>
    <t>17/10/04  三頭山（仲の平バス停・槙寄山・大沢山・三頭山・三頭大滝・都民の森バス停）</t>
    <phoneticPr fontId="3"/>
  </si>
  <si>
    <t>2017/09/29</t>
  </si>
  <si>
    <t>https://yamap.com/activities/1224555</t>
  </si>
  <si>
    <t>17/09/29  寂ショウ尾根・浜立尾根（笹子駅・滝子山南尾根・滝子山・浜立山・寺平1246m・961m・大鹿林道・笹子駅）  GoPro</t>
    <phoneticPr fontId="3"/>
  </si>
  <si>
    <t>2017/09/27</t>
  </si>
  <si>
    <t>https://yamap.com/activities/1222406</t>
  </si>
  <si>
    <t>17/09/27  南高尾山稜・東高尾山稜（大垂水バス停・大洞山・三沢峠・草戸山・四辻・金刀比羅宮・高尾駅）</t>
    <rPh sb="27" eb="28">
      <t>テイ</t>
    </rPh>
    <phoneticPr fontId="3"/>
  </si>
  <si>
    <t>2017/09/21</t>
  </si>
  <si>
    <t>https://yamap.com/activities/1199954</t>
  </si>
  <si>
    <t>17/09/21  多摩湖自転車道路（大和田橋・甲州街道・立川通り・東大和・多摩湖） 56.6km  GoPro</t>
    <phoneticPr fontId="3"/>
  </si>
  <si>
    <t>2017/09/19</t>
  </si>
  <si>
    <t>https://yamap.com/activities/1196621</t>
  </si>
  <si>
    <t>17/09/19  真名井北稜（川井駅・真名井橋・真名井北稜・真名井沢ノ峰・川乗山・船井戸・大根ノ山ノ神・鳩ノ巣駅）  GoPro</t>
    <phoneticPr fontId="3"/>
  </si>
  <si>
    <t>2017/09/15</t>
  </si>
  <si>
    <t>https://yamap.com/activities/1185584</t>
  </si>
  <si>
    <t>17/09/15  陣馬尾根（藤倉バス停・陣馬尾根・小河内峠・月夜見P・風張峠・砥山・都民の森バス停）  GoPro</t>
    <phoneticPr fontId="3"/>
  </si>
  <si>
    <t>2017/09/11</t>
  </si>
  <si>
    <t>https://yamap.com/activities/1179763</t>
  </si>
  <si>
    <t>17/09/11  高黒岩（千足バス停・小怒田ノ尾根・高黒岩・富士見台・つづら岩・鶴脚山・茅倉尾根・払沢ノ滝入口バス停）  GoPro</t>
    <phoneticPr fontId="3"/>
  </si>
  <si>
    <t>2017/09/09</t>
  </si>
  <si>
    <t>https://yamap.com/activities/1167005</t>
  </si>
  <si>
    <t>17/09/09  国道16号経由で多摩湖自転車道  GoPro</t>
    <phoneticPr fontId="3"/>
  </si>
  <si>
    <t>2017/09/05</t>
  </si>
  <si>
    <t>https://yamap.com/activities/1159986</t>
  </si>
  <si>
    <t>17/09/05  陸軍滝（新山王橋バス停・浅間峠・トヤド尾根810m・陸軍滝・熊倉沢林道・南郷バス停）  GoPro</t>
    <phoneticPr fontId="3"/>
  </si>
  <si>
    <t>2017/08/30</t>
  </si>
  <si>
    <t>https://yamap.com/activities/1141477</t>
  </si>
  <si>
    <t>17/08/30  日陰沢橋・犬越路・西ノ肩・大室山・日陰沢新道周回  GoPro</t>
    <phoneticPr fontId="3"/>
  </si>
  <si>
    <t>2017/08/29</t>
  </si>
  <si>
    <t>https://yamap.com/activities/1140155</t>
  </si>
  <si>
    <t>17/08/29  高尾から府中の森まで川沿いをロードレーサーのテスト走行 56.9km</t>
    <phoneticPr fontId="3"/>
  </si>
  <si>
    <t>2017/08/27</t>
  </si>
  <si>
    <t>https://yamap.com/activities/1135541</t>
  </si>
  <si>
    <t>17/08/27  東京環状16号・海軍道路（県道18号）・原宿・大船（県道23号）・鎌倉（県道21号）・長谷（県道311号）・藤沢（県道32号）・境川CR・町田街道・16号周回 109.6km</t>
    <phoneticPr fontId="3"/>
  </si>
  <si>
    <t>2017/08/22</t>
  </si>
  <si>
    <t>https://yamap.com/activities/1121478</t>
  </si>
  <si>
    <t>2017/08/13</t>
  </si>
  <si>
    <t>https://yamap.com/activities/1094170</t>
  </si>
  <si>
    <t>17/08/13  町田街道・南多摩尾根幹線道路・多摩川原橋・多摩川CR・日野橋・浅川CR 55.7ｋｍ</t>
    <phoneticPr fontId="3"/>
  </si>
  <si>
    <t>2017/08/09</t>
  </si>
  <si>
    <t>https://yamap.com/activities/1080676</t>
  </si>
  <si>
    <t>17/08/09  夕焼け小焼け・宮尾神社・トッキリ場・峰見通り・逸歩地・吊尾根・醍醐丸・高岩山・要倉山・関場周回</t>
    <phoneticPr fontId="3"/>
  </si>
  <si>
    <t>2017/07/31</t>
  </si>
  <si>
    <t>https://yamap.com/activities/1061191</t>
  </si>
  <si>
    <t>17/07/31  陣馬街道・秋川街道・檜原街道・十里木御嶽停車場線・林道終点（七代の滝入口）　61.9㎞</t>
    <phoneticPr fontId="3"/>
  </si>
  <si>
    <t>2017/07/28</t>
  </si>
  <si>
    <t>https://yamap.com/activities/1051686</t>
  </si>
  <si>
    <t>2017/07/22</t>
  </si>
  <si>
    <t>https://yamap.com/activities/1036860</t>
  </si>
  <si>
    <t>17/07/22  小倉橋・県道511号（相模川右岸）・国道246号線・県道51号・46号・国道129号・県道54号・48号・新小倉橋東側 52.5㎞</t>
    <phoneticPr fontId="3"/>
  </si>
  <si>
    <t>2017/07/19</t>
  </si>
  <si>
    <t>https://yamap.com/activities/1031458</t>
  </si>
  <si>
    <t>17/07/19  底沢バス停・白沢林道・送電鉄塔巡視路（新多摩線69・70・71・72・73・74・75号  GoPro</t>
    <phoneticPr fontId="3"/>
  </si>
  <si>
    <t>2017/07/17</t>
  </si>
  <si>
    <t>https://yamap.com/activities/1026208</t>
  </si>
  <si>
    <t>17/07/17  浅川CR・多摩川CR（府中四谷橋～羽村取水堰） 48.7km  GoPro</t>
    <phoneticPr fontId="3"/>
  </si>
  <si>
    <t>2017/07/13</t>
  </si>
  <si>
    <t>https://yamap.com/activities/1010577</t>
  </si>
  <si>
    <t>17/07/13  藤野駅・日野登山口・イタドリ沢ノ頭・矢ノ音・明王峠・底沢峠・陣馬高原下バス停  GoPro</t>
    <phoneticPr fontId="3"/>
  </si>
  <si>
    <t>2017/07/11</t>
  </si>
  <si>
    <t>https://yamap.com/activities/1008161</t>
  </si>
  <si>
    <t>17/07/11  高尾駅・初沢山・初沢川右岸尾根（拓大尾根）東高尾山稜・梅ノ木平・高尾山口駅  GoPro</t>
    <phoneticPr fontId="3"/>
  </si>
  <si>
    <t>2017/07/09</t>
  </si>
  <si>
    <t>https://yamap.com/activities/1004078</t>
  </si>
  <si>
    <t>17/07/09  浅川CR・多摩川CR・羽田大鳥居ピストン 100.6km  GoPro</t>
    <phoneticPr fontId="3"/>
  </si>
  <si>
    <t>2017/07/06</t>
  </si>
  <si>
    <t>https://yamap.com/activities/994262</t>
  </si>
  <si>
    <t>17/07/06  自宅・湯殿川・町田街道・市境尾根・草戸峠・初沢川右岸尾根・高尾駅  GoPro</t>
    <rPh sb="22" eb="23">
      <t>シ</t>
    </rPh>
    <rPh sb="31" eb="32">
      <t>ハツ</t>
    </rPh>
    <phoneticPr fontId="3"/>
  </si>
  <si>
    <t>2017/07/03</t>
  </si>
  <si>
    <t>https://yamap.com/activities/991479</t>
  </si>
  <si>
    <t>17/07/03  養沢神社・サルギ尾根・芥場峠・大岳山・海沢探勝路・大楢峠・鳩ノ巣駅  GoPro</t>
    <phoneticPr fontId="3"/>
  </si>
  <si>
    <t>2017/06/29</t>
  </si>
  <si>
    <t>投稿無し</t>
    <rPh sb="0" eb="2">
      <t>トウコウ</t>
    </rPh>
    <rPh sb="2" eb="3">
      <t>ナ</t>
    </rPh>
    <phoneticPr fontId="3"/>
  </si>
  <si>
    <t>17/06/29  八王子（みなみ野・南大沢・京王堀之内・平山通り・豊田）ポタリリング　35.5km  GoPro</t>
    <phoneticPr fontId="3"/>
  </si>
  <si>
    <t>2017/06/23</t>
  </si>
  <si>
    <t>https://yamap.com/activities/969065</t>
  </si>
  <si>
    <t>2017/06/20</t>
  </si>
  <si>
    <t>https://yamap.com/activities/965845</t>
  </si>
  <si>
    <t>17/06/20  大菩薩峠登山口BS・丸川峠・牛首谷橋・新横手峠・六本木峠・寺尾峠・丸川峠・大菩薩峠登山口BS GoPro</t>
    <phoneticPr fontId="3"/>
  </si>
  <si>
    <t>2017/06/16</t>
  </si>
  <si>
    <t>https://yamap.com/activities/950032</t>
  </si>
  <si>
    <t>17/06/16  谷太郎林道P・鳥屋待沢右岸尾根・三峰山・杉ノ沢右岸尾根・唐沢川・唐沢川からバリで865mP南側・唐沢峠・不動尻・谷太郎林道Ｐ  GoPro</t>
    <phoneticPr fontId="3"/>
  </si>
  <si>
    <t>2017/06/12</t>
  </si>
  <si>
    <t>https://yamap.com/activities/943720</t>
  </si>
  <si>
    <t>17/06/12  浅川右岸・多摩川CR・中原街道・等々力緑地ピストン 79.3km</t>
    <phoneticPr fontId="3"/>
  </si>
  <si>
    <t>2017/06/09</t>
  </si>
  <si>
    <t>https://yamap.com/activities/930050</t>
  </si>
  <si>
    <t>17/06/09  谷太郎林道P・大小屋沢右岸（境界）尾根・三峰山・沢コースで不動尻・林道P  GoPro</t>
    <phoneticPr fontId="3"/>
  </si>
  <si>
    <t>2017/06/07</t>
  </si>
  <si>
    <t>https://yamap.com/activities/928352</t>
  </si>
  <si>
    <t>17/06/07  落合バス停・高尾山旧登山道・北側山腹仕事道・北北東尾根・高尾山頂上巻道・逆沢仕事道・日影沢・高尾駅  GoPro</t>
    <phoneticPr fontId="3"/>
  </si>
  <si>
    <t>2017/06/04</t>
  </si>
  <si>
    <t>https://yamap.com/activities/920623</t>
  </si>
  <si>
    <t>17/06/04  八王子ポタリング  GoPro</t>
    <phoneticPr fontId="3"/>
  </si>
  <si>
    <t>2017/06/02</t>
  </si>
  <si>
    <t>https://yamap.com/activities/911800</t>
  </si>
  <si>
    <t>17/06/02  千木良バス停（神奈中）・小仏城山・高尾山・京王高尾山口駅  GoPro</t>
    <phoneticPr fontId="3"/>
  </si>
  <si>
    <t>2017/05/30</t>
  </si>
  <si>
    <t>https://yamap.com/activities/908298</t>
  </si>
  <si>
    <t>17/05/30  宝鉱山バス停・カラカサ岩・本社ケ丸・船橋沢林道・笹子駅  GoPro</t>
    <phoneticPr fontId="3"/>
  </si>
  <si>
    <t>2017/05/28</t>
  </si>
  <si>
    <t>17/05/28   Tour  of  japan （Tokyo  Hibiya)</t>
    <phoneticPr fontId="3"/>
  </si>
  <si>
    <t>2017/05/27</t>
  </si>
  <si>
    <t>https://yamap.com/activities/897811</t>
  </si>
  <si>
    <t>17/05/27  浅川・多摩川を下って二子玉川RISE・第一京浜多摩川大橋まで 91.6km</t>
    <phoneticPr fontId="3"/>
  </si>
  <si>
    <t>2017/05/23</t>
  </si>
  <si>
    <t>https://yamap.com/activities/890856</t>
  </si>
  <si>
    <t>17/05/23  笛吹入口ＢＳ・丸山・日原峠・浅間峠・881ｍピーク・陸軍滝・落合橋・南郷ＢＳ</t>
    <phoneticPr fontId="3"/>
  </si>
  <si>
    <t>2017/05/21</t>
  </si>
  <si>
    <t>https://yamap.com/activities/883823</t>
  </si>
  <si>
    <t>17/05/21  小倉橋・三増トンネル・高田橋 34.9km</t>
    <phoneticPr fontId="3"/>
  </si>
  <si>
    <t>2017/05/19</t>
  </si>
  <si>
    <t>https://yamap.com/activities/875273</t>
  </si>
  <si>
    <t>2017/05/15</t>
  </si>
  <si>
    <t>https://yamap.com/activities/869617</t>
  </si>
  <si>
    <t>17/05/15  クラブ前バス停・三井大橋・峯ノ薬師・草戸山・市境界尾根・町田街道館ヶ丘</t>
    <rPh sb="23" eb="24">
      <t>ミネ</t>
    </rPh>
    <phoneticPr fontId="3"/>
  </si>
  <si>
    <t>2017/05/12</t>
  </si>
  <si>
    <t>https://yamap.com/activities/861245</t>
  </si>
  <si>
    <t>17/05/12  高尾街道・秋川街道・檜原街道・都道205号藤倉・白岩林道（浅間尾根越）・浅間尾根登山口・檜原街道　By Moutainbike</t>
    <phoneticPr fontId="3"/>
  </si>
  <si>
    <t>2017/05/09</t>
  </si>
  <si>
    <t>https://yamap.com/activities/858192</t>
  </si>
  <si>
    <t>17/05/09  大垂水ＢＳ・小仏城山・景信山東尾根・ザリクボ・狐塚峠・富士見台・地蔵ピーク・高尾駅</t>
    <phoneticPr fontId="3"/>
  </si>
  <si>
    <t>2017/05/05</t>
  </si>
  <si>
    <t>https://yamap.com/activities/845168</t>
  </si>
  <si>
    <t>17/05/05  国道16号・拝島橋から多摩川ＣＲ・羽村取水堰から奥多摩街道・青梅街道・古里駅・吉野街道・滝山街道・高尾街道・高尾</t>
    <rPh sb="29" eb="31">
      <t>シュスイ</t>
    </rPh>
    <phoneticPr fontId="3"/>
  </si>
  <si>
    <t>2017/05/03</t>
  </si>
  <si>
    <t>https://yamap.com/activities/833171</t>
  </si>
  <si>
    <t>2017/04/28</t>
  </si>
  <si>
    <t>https://yamap.com/activities/813697</t>
  </si>
  <si>
    <t>17/04/28  多摩川ＣＲ・深大寺・野川ＣＲ（北側未走部分）・東八道路・多摩ＣＲ 68.2km</t>
    <phoneticPr fontId="3"/>
  </si>
  <si>
    <t>2017/04/25</t>
  </si>
  <si>
    <t>https://yamap.com/activities/810944</t>
  </si>
  <si>
    <t>17/04/25  日川渓谷レジャーセンター・白岩・202号鉄塔・大蔵高丸・米背負峠・大蔵沢林道・レジャーセンター・甲斐大和駅</t>
    <phoneticPr fontId="3"/>
  </si>
  <si>
    <t>2017/04/20</t>
  </si>
  <si>
    <t>https://yamap.com/activities/797367</t>
  </si>
  <si>
    <t>17/04/20  町田街道・境川ＣＲ・江の島ピストン 105km</t>
    <phoneticPr fontId="3"/>
  </si>
  <si>
    <t>2017/04/18</t>
  </si>
  <si>
    <t>https://yamap.com/activities/795085</t>
  </si>
  <si>
    <t>17/04/18  北野街道・川崎街道・等々力緑地・多摩川ＣＲ・浅川ＣＲ・陵南大橋</t>
    <phoneticPr fontId="3"/>
  </si>
  <si>
    <t>2017/04/15</t>
  </si>
  <si>
    <t>https://yamap.com/activities/790809</t>
  </si>
  <si>
    <t>17/04/15  南浅川・多摩川・多摩丘陵ポタリング</t>
    <phoneticPr fontId="3"/>
  </si>
  <si>
    <t>2017/04/13</t>
  </si>
  <si>
    <t>https://yamap.com/activities/782979</t>
  </si>
  <si>
    <t>17/04/13  甲斐大和・大谷ケ丸西別尾根・西尾根・大谷ケ丸北峰・北西尾根・大蔵沢大鹿林道・甲斐大和</t>
    <phoneticPr fontId="3"/>
  </si>
  <si>
    <t>2017/04/10</t>
  </si>
  <si>
    <t>https://yamap.com/activities/780464</t>
  </si>
  <si>
    <t>17/04/10  寸沢嵐バス停・新多摩線50号鉄塔・高塚山・石老山・ねん坂・嵐山・相模湖駅</t>
    <phoneticPr fontId="3"/>
  </si>
  <si>
    <t>2017/04/05</t>
  </si>
  <si>
    <t>https://yamap.com/activities/773471</t>
  </si>
  <si>
    <t>17/04/05  サイクリング-陣馬街道・醍醐林道・和田峠・陣馬高原下周回</t>
    <phoneticPr fontId="3"/>
  </si>
  <si>
    <t>2017/04/03</t>
  </si>
  <si>
    <t>https://yamap.com/activities/771086</t>
  </si>
  <si>
    <t>2017/03/28</t>
  </si>
  <si>
    <t>https://yamap.com/activities/761049</t>
  </si>
  <si>
    <t>17/03/28  大垂水バス停・大垂水林道・中沢山東尾根・中沢峠・中沢林道・高尾５９９</t>
    <phoneticPr fontId="3"/>
  </si>
  <si>
    <t>2017/03/24</t>
  </si>
  <si>
    <t>https://yamap.com/activities/753309</t>
  </si>
  <si>
    <t>17/03/24  美山通り（都61号）・秋川街道（都32号）・檜原街道（都33号）・十里木御岳停車場線（都201号）・養沢神社ピストン</t>
    <phoneticPr fontId="3"/>
  </si>
  <si>
    <t>2017/03/19</t>
  </si>
  <si>
    <t>https://yamap.com/activities/743657</t>
  </si>
  <si>
    <t>17/03/19  峯ノ薬師入口バス停・三沢峠・中沢峠・大洞山・大垂水バス停</t>
    <rPh sb="10" eb="11">
      <t>ミネ</t>
    </rPh>
    <phoneticPr fontId="3"/>
  </si>
  <si>
    <t>2017/03/17</t>
  </si>
  <si>
    <t>https://yamap.com/activities/739387</t>
  </si>
  <si>
    <t>2017/03/15</t>
  </si>
  <si>
    <t>https://yamap.com/activities/737502</t>
  </si>
  <si>
    <t>17/03/15  ポタリング、城山湖・武蔵野陵</t>
    <phoneticPr fontId="3"/>
  </si>
  <si>
    <t>2017/03/10</t>
  </si>
  <si>
    <t>https://yamap.com/activities/727712</t>
  </si>
  <si>
    <t>17/03/10  御門橋バス停・荻野高取山・華厳山・経ヶ岳・仏果山・大棚沢広場Ｐ</t>
    <phoneticPr fontId="3"/>
  </si>
  <si>
    <t>2017/03/08</t>
  </si>
  <si>
    <t>https://yamap.com/activities/726117</t>
  </si>
  <si>
    <t>17/03/08  高尾駅南口・金刀比羅山・四辻・草戸山・峯ノ薬師・津久井湖・三井大橋・クラブ前バス停</t>
    <rPh sb="16" eb="20">
      <t>コトヒラ</t>
    </rPh>
    <rPh sb="20" eb="21">
      <t>ヤマ</t>
    </rPh>
    <rPh sb="29" eb="30">
      <t>ミネ</t>
    </rPh>
    <phoneticPr fontId="3"/>
  </si>
  <si>
    <t>2017/03/03</t>
  </si>
  <si>
    <t>https://yamap.com/activities/716854</t>
  </si>
  <si>
    <t>2017/03/01</t>
  </si>
  <si>
    <t>https://yamap.com/activities/715548</t>
  </si>
  <si>
    <t>17/03/01  陣馬街道・醍醐・盆堀林道・入山峠・沢戸橋・檜原街道・秋川橋・秋川街道</t>
    <phoneticPr fontId="3"/>
  </si>
  <si>
    <t>2017/02/26</t>
  </si>
  <si>
    <t>https://yamap.com/activities/710205</t>
  </si>
  <si>
    <t>17/02/26  湯河原梅林・幕山</t>
    <phoneticPr fontId="3"/>
  </si>
  <si>
    <t>2017/02/24</t>
  </si>
  <si>
    <t>https://yamap.com/activities/705803</t>
  </si>
  <si>
    <t>17/02/24  南浅川・浅川・多摩川・鎌倉街道・多摩センター通り・野猿街道ポタリング</t>
    <phoneticPr fontId="3"/>
  </si>
  <si>
    <t>2017/02/21</t>
  </si>
  <si>
    <t>https://yamap.com/activities/703814</t>
  </si>
  <si>
    <t>17/02/21  林入口バス停・セーメーバン東尾根・セーメーバン・サクラ沢峠・トズラ峠・稚児落し・岩殿山・大月駅</t>
    <phoneticPr fontId="3"/>
  </si>
  <si>
    <t>2017/02/17</t>
  </si>
  <si>
    <t>https://yamap.com/activities/696181</t>
  </si>
  <si>
    <t>17/02/17  札掛・16号鉄塔・大山北尾根・大山・イタツミ尾根・ヤビツ峠・三ノ塔・ヨモギ平・札掛</t>
    <phoneticPr fontId="3"/>
  </si>
  <si>
    <t>2017/02/14</t>
  </si>
  <si>
    <t>https://yamap.com/activities/693315</t>
  </si>
  <si>
    <t>17/02/14  払沢ノ滝(結氷状況=50%)・秋川渓谷・都立小峰公園</t>
    <phoneticPr fontId="3"/>
  </si>
  <si>
    <t>2017/02/13</t>
  </si>
  <si>
    <t>17/02/13  大地青少年センター・境川源流・草戸峠・市境尾根（段木入の広場・雨乞い場の碑経由）・町田街道</t>
    <phoneticPr fontId="3"/>
  </si>
  <si>
    <t>2017/02/11</t>
  </si>
  <si>
    <t>https://yamap.com/activities/687403</t>
  </si>
  <si>
    <t>17/02/11  川原宿大橋・心源院尾根・八王子城跡・板当峠・ザリクボ・景信山東尾根・日影</t>
    <phoneticPr fontId="3"/>
  </si>
  <si>
    <t>2017/02/07</t>
  </si>
  <si>
    <t>https://yamap.com/activities/684137</t>
  </si>
  <si>
    <t>17/02/07  鳥居原ふれあいの館・南山遊歩道・権現平・南山・東南林道周回</t>
    <phoneticPr fontId="3"/>
  </si>
  <si>
    <t>2017/02/03</t>
  </si>
  <si>
    <t>https://yamap.com/activities/677527</t>
  </si>
  <si>
    <t>17/02/03  高尾山の豆まき・高尾駅・高尾山旧登山道・城見台から巻道・たこ杉・薬王院・高尾山</t>
    <phoneticPr fontId="3"/>
  </si>
  <si>
    <t>2017/02/01</t>
  </si>
  <si>
    <t>https://yamap.com/activities/676108</t>
  </si>
  <si>
    <t>17/02/01  大垂水バス停・南高尾山稜・三沢峠・東高尾山稜・四辻・高尾山口駅</t>
    <phoneticPr fontId="3"/>
  </si>
  <si>
    <t>2017/01/30</t>
  </si>
  <si>
    <t>https://yamap.com/activities/674604</t>
  </si>
  <si>
    <t>17/01/30  札掛・布川右岸経路・一ノ沢峠・大山北尾根・16号鉄塔・地獄沢橋・札掛</t>
    <phoneticPr fontId="3"/>
  </si>
  <si>
    <t>2017/01/27</t>
  </si>
  <si>
    <t>https://yamap.com/activities/668205</t>
  </si>
  <si>
    <t>17/01/27  浅間尾根登山口BS・数馬分岐・人里峠・時坂峠・払沢ノ滝・払沢ノ滝入口BS</t>
    <phoneticPr fontId="3"/>
  </si>
  <si>
    <t>2017/01/25</t>
  </si>
  <si>
    <t>17/01/25  払沢ノ滝結氷状況=60%</t>
    <phoneticPr fontId="3"/>
  </si>
  <si>
    <t>2017/01/23</t>
  </si>
  <si>
    <t>https://yamap.com/activities/665406</t>
  </si>
  <si>
    <t>17/01/23  八王子、町田市境尾根・草戸峠・東高尾山稜・初沢分岐から高尾霊園・初沢川経路（廃道）・東高尾山稜・高尾駅</t>
    <rPh sb="16" eb="17">
      <t>シ</t>
    </rPh>
    <phoneticPr fontId="3"/>
  </si>
  <si>
    <t>2017/01/16</t>
  </si>
  <si>
    <t>https://yamap.com/activities/656935</t>
  </si>
  <si>
    <t>17/01/16  陣馬高原下・陣馬山・明王峠・堂所山・景信山・小仏峠・小仏城山・高尾山・高尾山口</t>
    <phoneticPr fontId="3"/>
  </si>
  <si>
    <t>2017/01/13</t>
  </si>
  <si>
    <t>https://yamap.com/activities/652507</t>
  </si>
  <si>
    <t>17/01/13  土山峠・大岩のピーク東尾根・能ノ爪・鍋嵐・Ｊピーク・ゴジラの背・清川トンネル・土山峠</t>
    <phoneticPr fontId="3"/>
  </si>
  <si>
    <t>2017/01/10</t>
  </si>
  <si>
    <t>https://yamap.com/activities/650685</t>
  </si>
  <si>
    <t>17/01/10  東日原・ヨコスズ尾根・一杯水避難小屋ピストン</t>
    <phoneticPr fontId="3"/>
  </si>
  <si>
    <t>2017/01/05</t>
  </si>
  <si>
    <t>https://yamap.com/activities/643163</t>
  </si>
  <si>
    <t>17/01/05  初狩・藤沢川・沼ノ沢ノ峰南東尾根・御正人ノタル・滝子山・ヒノキ平・滝子沢左岸尾根・初狩</t>
    <rPh sb="43" eb="44">
      <t>タキ</t>
    </rPh>
    <phoneticPr fontId="3"/>
  </si>
  <si>
    <t>INDEX16.html</t>
    <phoneticPr fontId="3"/>
  </si>
  <si>
    <t>2016/12/28</t>
  </si>
  <si>
    <t>https://yamap.com/activities/628950</t>
  </si>
  <si>
    <t>16/12/28  札掛・ヨモギ平・三ノ塔・表尾根・塔ノ岳・新大日・長尾尾根・札掛</t>
    <phoneticPr fontId="3"/>
  </si>
  <si>
    <t>2016/12/24</t>
  </si>
  <si>
    <t>https://yamap.com/activities/624061</t>
  </si>
  <si>
    <t>16/12/24  法政大学・小松城跡・城山湖・草戸峠・市境尾根（八王子・町田）・榛名尾根・湯殿川</t>
    <rPh sb="28" eb="29">
      <t>シ</t>
    </rPh>
    <phoneticPr fontId="3"/>
  </si>
  <si>
    <t>2016/12/21</t>
  </si>
  <si>
    <t>https://yamap.com/activities/621655</t>
  </si>
  <si>
    <t>16/12/21  上野原・井戸BS・熊倉山南西尾根・熊倉山・長尾尾根・落合橋・南郷BS</t>
    <rPh sb="10" eb="13">
      <t>ウエノハラ</t>
    </rPh>
    <rPh sb="32" eb="33">
      <t>オ</t>
    </rPh>
    <phoneticPr fontId="3"/>
  </si>
  <si>
    <t>2016/12/15</t>
  </si>
  <si>
    <t>https://yamap.com/activities/614810</t>
  </si>
  <si>
    <t>16/12/15  早戸川橋・金沢橋・境界尾根（栂立尾根）・本間ノ頭・金冷シ・春ノ木丸・早戸川林道・早戸川橋</t>
    <phoneticPr fontId="3"/>
  </si>
  <si>
    <t>2016/12/09</t>
  </si>
  <si>
    <t>https://yamap.com/activities/607624</t>
  </si>
  <si>
    <t>16/12/09  大倉・西山林道・マルガヤ尾根・鍋割山稜・塔ノ岳・大倉尾根・大倉</t>
    <phoneticPr fontId="3"/>
  </si>
  <si>
    <t>2016/12/06</t>
  </si>
  <si>
    <t>https://yamap.com/activities/605675</t>
  </si>
  <si>
    <t>16/12/06  武蔵五日市駅・金毘羅尾根・タルクボノ峰・麻生山・日ノ出山・日ノ出山北尾根・御嶽駅</t>
    <phoneticPr fontId="3"/>
  </si>
  <si>
    <t>2016/11/29</t>
  </si>
  <si>
    <t>https://yamap.com/activities/597288</t>
  </si>
  <si>
    <t>16/11/29  土山峠バス停・辺室山・物見峠・三峰山・不動尻・谷太郎林道・煤ケ谷バス停</t>
    <phoneticPr fontId="3"/>
  </si>
  <si>
    <t>2016/11/25</t>
  </si>
  <si>
    <t>https://yamap.com/activities/592347</t>
  </si>
  <si>
    <t>16/11/25  水沢川口Ｐ・松茸山・奥野口・早戸川口・八丁林道・484ｍｐ仕事道・奥野隧道北側・水沢川Ｐ</t>
    <phoneticPr fontId="3"/>
  </si>
  <si>
    <t>2016/11/16</t>
  </si>
  <si>
    <t>https://yamap.com/activities/580806</t>
  </si>
  <si>
    <t>16/11/16  宮ケ瀬・村道15号橋・土山峠・仏果山・高取山北尾根・宮ケ瀬ダムサイト・大棚沢P</t>
    <phoneticPr fontId="3"/>
  </si>
  <si>
    <t>2016/11/09</t>
  </si>
  <si>
    <t>https://yamap.com/activities/570946</t>
  </si>
  <si>
    <t>16/11/09  水沢橋Ｐ・伊勢沢林道・幕岩・鳥屋分岐・丹沢主峰・黍殻山・ガタクリ峰・馬の背・水沢橋Ｐ</t>
    <phoneticPr fontId="3"/>
  </si>
  <si>
    <t>2016/11/04</t>
  </si>
  <si>
    <t>https://yamap.com/activities/561279</t>
  </si>
  <si>
    <t>16/11/04  関場バス停・ニニク沢林道・ニニク沢左岸経路・吊尾根・市道山・臼杵山・グミ尾根・荷田子峠・送電鉄塔・十里木バス停</t>
    <phoneticPr fontId="3"/>
  </si>
  <si>
    <t>2016/10/31</t>
  </si>
  <si>
    <t>https://yamap.com/activities/556204</t>
  </si>
  <si>
    <t>16/10/31  小倉バス停・小倉山・290ｍＰ・三増峠・雨乞山・日野森神社・無料庵バス停</t>
    <phoneticPr fontId="3"/>
  </si>
  <si>
    <t>2016/10/26</t>
  </si>
  <si>
    <t>https://yamap.com/activities/548475</t>
  </si>
  <si>
    <t>16/10/26  東桂駅・長泉院・倉見山・見晴台・相定ケ峰・堂尾山公園・寿駅</t>
    <phoneticPr fontId="3"/>
  </si>
  <si>
    <t>2016/10/23</t>
  </si>
  <si>
    <t>https://yamap.com/activities/544120</t>
  </si>
  <si>
    <t>16/10/23  鑓水小山緑地・都立小山内裏公園・尾根緑道・南多摩尾根幹線道路・小野路探索 45.1km By AlexMoulton</t>
    <phoneticPr fontId="3"/>
  </si>
  <si>
    <t>2016/10/21</t>
  </si>
  <si>
    <t>https://yamap.com/activities/539562</t>
  </si>
  <si>
    <t>16/10/21  吉祥滝BS・バケモノ山・松生山・上川乗BS</t>
    <phoneticPr fontId="3"/>
  </si>
  <si>
    <t>2016/10/19</t>
  </si>
  <si>
    <t>https://yamap.com/activities/537569</t>
  </si>
  <si>
    <t>16/10/19  相模川自然の村・新旧小倉橋・小倉山登山口</t>
    <phoneticPr fontId="3"/>
  </si>
  <si>
    <t>2016/10/11</t>
  </si>
  <si>
    <t>https://yamap.com/activities/523472</t>
  </si>
  <si>
    <t>16/10/11  八王子から中原街道まで多摩川サイクリングコース 83.7km By MountainBike</t>
    <phoneticPr fontId="3"/>
  </si>
  <si>
    <t>2016/10/07</t>
  </si>
  <si>
    <t>https://yamap.com/activities/514010</t>
  </si>
  <si>
    <t>16/10/07  陣馬高原下ＢＳ・南郷林道・南郷山・陣馬山・堂所山・新多摩線74号・小下沢作業道・655ｍ峰・ヤゴ沢左岸尾根・小仏ＢＳ</t>
    <phoneticPr fontId="3"/>
  </si>
  <si>
    <t>2016/10/04</t>
  </si>
  <si>
    <t>https://yamap.com/activities/512065</t>
  </si>
  <si>
    <t>16/10/04  下吉田駅・背戸山トンネル・杓子山西尾根・陸橋・1198ｍＰ・杓子山・向原峠・明見根元神社・寿駅</t>
    <phoneticPr fontId="3"/>
  </si>
  <si>
    <t>2016/10/02</t>
  </si>
  <si>
    <t>https://yamap.com/activities/509080</t>
  </si>
  <si>
    <t>16/10/02  湯殿川・浅川・多摩川左岸サイクリングロード・羽村取水堰 51.7km By AlexMoulton</t>
    <phoneticPr fontId="3"/>
  </si>
  <si>
    <t>2016/09/27</t>
  </si>
  <si>
    <t>https://yamap.com/activities/503936</t>
  </si>
  <si>
    <t>16/09/27  与瀬神社・子孫山ノ頭・大明神山・栃谷坂沢林道・白沢林道・新多摩線68号鉄塔・小仏峠・小仏バス停</t>
    <phoneticPr fontId="3"/>
  </si>
  <si>
    <t>2016/09/24</t>
  </si>
  <si>
    <t>https://yamap.com/activities/497347</t>
  </si>
  <si>
    <t>2016/09/15</t>
  </si>
  <si>
    <t>https://yamap.com/activities/487542</t>
  </si>
  <si>
    <t>16/09/15  醍醐林道・ニニク沢林道・和田峠・陣馬高原下 46.4km By MountainBike</t>
    <phoneticPr fontId="3"/>
  </si>
  <si>
    <t>2016/09/09</t>
  </si>
  <si>
    <t>https://yamap.com/activities/479002</t>
  </si>
  <si>
    <t>16/09/09  日影BS・景信山東尾根・景信山・新多摩線72号・73号・小下沢・74号・大嵐山・北土代沢右岸尾根・夕焼け小焼けBS</t>
    <phoneticPr fontId="3"/>
  </si>
  <si>
    <t>2016/09/06</t>
  </si>
  <si>
    <t>https://yamap.com/activities/477499</t>
  </si>
  <si>
    <t>16/09/06  都留市駅・宝鉱山BS・三ツ峠北口登山道・三ツ峠山（御巣鷹山）・大幡山・清八山・奥野沢林道・笹子駅</t>
    <phoneticPr fontId="3"/>
  </si>
  <si>
    <t>2016/09/05</t>
  </si>
  <si>
    <t>https://yamap.com/activities/476682</t>
  </si>
  <si>
    <t>16/09/05  相模原市緑区の小松城跡経由で城山湖まで一走り</t>
    <phoneticPr fontId="3"/>
  </si>
  <si>
    <t>2016/09/01</t>
  </si>
  <si>
    <t>https://yamap.com/activities/470462</t>
  </si>
  <si>
    <t>16/09/01  養沢神社・サルギ尾根・大岳山・大岳山南尾根・白倉BS</t>
    <phoneticPr fontId="3"/>
  </si>
  <si>
    <t>2016/08/31</t>
  </si>
  <si>
    <t>https://yamap.com/activities/469601</t>
  </si>
  <si>
    <t>16/08/31  八王子・日野ポタリング 45.3km By Alex Multon</t>
    <phoneticPr fontId="3"/>
  </si>
  <si>
    <t>2016/08/25</t>
  </si>
  <si>
    <t>https://yamap.com/activities/463803</t>
  </si>
  <si>
    <t>16/08/25  初狩・立河原・北方川右岸尾根・桧平・滝子山・（滝子山南陵）寂ショウ尾根・吉久保・笹子</t>
    <rPh sb="50" eb="52">
      <t>ササコ</t>
    </rPh>
    <phoneticPr fontId="3"/>
  </si>
  <si>
    <t>2016/08/21</t>
  </si>
  <si>
    <t>https://yamap.com/activities/461510</t>
  </si>
  <si>
    <t>16/08/21  国道16号・都立小山内裏公園戦車道路・町田市緑地尾根・境川サイクリングロード・国道1号藤沢橋ピストン95.8km By AlexMoulton</t>
    <phoneticPr fontId="3"/>
  </si>
  <si>
    <t>2016/08/09</t>
  </si>
  <si>
    <t>https://yamap.com/activities/440592</t>
  </si>
  <si>
    <t>16/08/09  武蔵五日市駅・ぐみの木峠・深沢山・梵天山・タルクボノ峰・横根峠・落合橋・十里木バス停</t>
  </si>
  <si>
    <t>2016/08/04</t>
  </si>
  <si>
    <t>https://yamap.com/activities/432977</t>
  </si>
  <si>
    <t>2016/07/29</t>
  </si>
  <si>
    <t>https://yamap.com/activities/424262</t>
  </si>
  <si>
    <t>2016/07/28</t>
  </si>
  <si>
    <t>https://yamap.com/activities/423557</t>
  </si>
  <si>
    <t>16/07/28  武蔵五日市・西ノ入ｰホオバ沢林道・梅ノ木林道・梅ノ木峠・大入林道・つるつる温泉周回54.9km By MountainBike</t>
  </si>
  <si>
    <t>2016/07/24</t>
  </si>
  <si>
    <t>https://yamap.com/activities/419186</t>
  </si>
  <si>
    <t>16/07/24  八王子市・町田市ポタリング By AlexMoulton</t>
  </si>
  <si>
    <t>2016/07/20</t>
  </si>
  <si>
    <t>https://yamap.com/activities/413647</t>
  </si>
  <si>
    <t>texteqhiroo@gmail.com</t>
    <phoneticPr fontId="3"/>
  </si>
  <si>
    <t>2016/07/16</t>
  </si>
  <si>
    <t>https://yamap.com/activities/405861</t>
  </si>
  <si>
    <t>16/07/16  鳥居原園地・荒井林道・早戸川林道・魚止橋・早戸川橋・汁垂隧道・宮ケ瀬公園 ByAlexMoulton</t>
  </si>
  <si>
    <t>2016/07/11</t>
  </si>
  <si>
    <t>https://yamap.com/activities/401525</t>
  </si>
  <si>
    <t>16/07/11  南郷BS・南郷神社・出野沢右岸尾根・松生山・入沢山・入沢左岸尾根・上川乗BS</t>
  </si>
  <si>
    <t>2016/07/10</t>
  </si>
  <si>
    <t>https://yamap.com/activities/400047</t>
  </si>
  <si>
    <t>2016/07/07</t>
  </si>
  <si>
    <t>https://yamap.com/activities/396617</t>
  </si>
  <si>
    <t>16/07/07  秋川街道・武蔵五日市・深沢家屋敷跡・深沢林道終点・横沢入里山保全地域By MountainBike</t>
  </si>
  <si>
    <t>2016/07/05</t>
  </si>
  <si>
    <t>16/07/05  南郷BS・出野沢左岸尾根・松生山東尾根823m・松生山・浅間嶺・上川乗BS</t>
  </si>
  <si>
    <t>2016/07/01</t>
  </si>
  <si>
    <t>https://yamap.com/activities/389511</t>
  </si>
  <si>
    <t>16/07/01  和田BS・草木尾根・笹尾根・小坂志川源流・笹尾根・鎌沢尾根・鎌沢入口BS</t>
  </si>
  <si>
    <t>2016/06/26</t>
  </si>
  <si>
    <t>https://yamap.com/activities/385146</t>
  </si>
  <si>
    <t>16/06/26  八王子から道志みち（国道413号）・神ノ川林道で日陰沢橋ピストン74.6km By Roadracer</t>
    <phoneticPr fontId="3"/>
  </si>
  <si>
    <t>2016/06/18</t>
  </si>
  <si>
    <t>https://yamap.com/activities/376976</t>
  </si>
  <si>
    <t>16/06/18  笹平ＢＳ・小坂志林道終点から853ｍ峰を横断してピストン</t>
  </si>
  <si>
    <t>2016/06/11</t>
  </si>
  <si>
    <t>https://yamap.com/activities/369194</t>
  </si>
  <si>
    <t>16/06/11  今熊山登山口ＢＳ・今熊山・刈寄山・入山峠・諸畑尾根・峰見通り・Ｖルートで醍醐・夕焼け小焼けＢＳ</t>
    <rPh sb="31" eb="33">
      <t>モロハタ</t>
    </rPh>
    <rPh sb="33" eb="35">
      <t>オネ</t>
    </rPh>
    <phoneticPr fontId="3"/>
  </si>
  <si>
    <t>2016/06/02</t>
  </si>
  <si>
    <t>https://yamap.com/activities/358878</t>
  </si>
  <si>
    <t>16/06/02  旧登山道・仕事道・日影沢林道・日影林道・旧登山道・小仏城山・大平林道・稲荷山コースで高尾山外周を1周</t>
  </si>
  <si>
    <t>2016/05/29</t>
  </si>
  <si>
    <t>16/05/29  浅川末端から多摩CR・青梅街道で古里駅、復路は吉野街道・滝山街道・高尾街道87.8km By Roadracer</t>
    <phoneticPr fontId="3"/>
  </si>
  <si>
    <t>2016/05/21</t>
  </si>
  <si>
    <t>16/05/21  飯能市の宮沢湖まで国道16号・299号・県道218号でピストン63km By Roadracer</t>
  </si>
  <si>
    <t>2016/05/18</t>
  </si>
  <si>
    <t>https://yamap.com/activities/339866</t>
  </si>
  <si>
    <t>16/05/18  笹平バス停・万六ノ頭北東尾根・湯葉ノ頭・連行峰・醍醐丸・和田峠・陣馬高原下バス停</t>
  </si>
  <si>
    <t>2016/05/14</t>
  </si>
  <si>
    <t>16/05/14  町田市上小山田町の鶴見川源流の泉から川崎市鶴見区の大黒埠頭の海刷り公園まで、鶴見川沿いをピストン118.3km By Roadracer</t>
  </si>
  <si>
    <t>2016/05/12</t>
  </si>
  <si>
    <t>https://yamap.com/activities/331207</t>
  </si>
  <si>
    <t>16/05/12  熊倉沢の陸軍滝を起点にトヤド沢出合からトヤド浅間・浅間峠・栗坂峠から陸軍滝へ</t>
  </si>
  <si>
    <t>2016/05/08</t>
  </si>
  <si>
    <t>16/05/08  秋川街道・檜原街道・都道201号で養沢神社ピストン51.6km By Roadracer</t>
  </si>
  <si>
    <t>2016/05/05</t>
  </si>
  <si>
    <t>16/05/05  北野街道・川崎街道・産業道路・多摩堤道路で浮島までピストン・112.7㎞ By Roadracer</t>
  </si>
  <si>
    <t>2016/05/01</t>
  </si>
  <si>
    <t>16/05/01  相模川の往路は右岸道路、帰路は左岸道路で平塚海岸までピストン86km By Roadracer</t>
  </si>
  <si>
    <t>2016/04/26</t>
  </si>
  <si>
    <t>https://yamap.com/activities/308282</t>
  </si>
  <si>
    <t>16/04/26  南郷バス停・落合橋・熊倉沢右俣の二俣から笹尾根879ｍと851ｍの中間尾根・笹尾根881ｍから熊倉沢右俣陸軍滝・落合橋</t>
  </si>
  <si>
    <t>2016/04/22</t>
  </si>
  <si>
    <t>16/04/22  町田市相原（境川源流域）から境川ＣＲで国道1号藤沢橋までピストン98㎞ By Roadracer</t>
  </si>
  <si>
    <t>2016/04/19</t>
  </si>
  <si>
    <t>https://yamap.com/activities/301732</t>
  </si>
  <si>
    <t>16/04/19  南郷バス停・落合橋・熊倉沢林道・熊倉山北尾根・熊倉山・長尾尾根・落合橋</t>
  </si>
  <si>
    <t>2016/04/16</t>
  </si>
  <si>
    <t>16/04/16  多摩尾根幹線道路・鶴川街道・野川CR・東八道路・多摩川CR By Roadracer</t>
    <phoneticPr fontId="3"/>
  </si>
  <si>
    <t>2016/04/15</t>
  </si>
  <si>
    <t>https://yamap.com/activities/297725</t>
  </si>
  <si>
    <t>16/04/15  小岩バス停・浅間嶺・人里分岐・人里バス停</t>
  </si>
  <si>
    <t>2016/04/12</t>
  </si>
  <si>
    <t>https://yamap.com/activities/296827</t>
  </si>
  <si>
    <t>16/04/12  水沢橋ゲートＰ・桃ノ木林道・柏原ノ頭・茨菰山（ﾎｳｽﾞｷ）ピストン</t>
  </si>
  <si>
    <t>2016/04/10</t>
  </si>
  <si>
    <t>16/04/10  狭山公園・多摩湖自転車道・村山貯水池By Roadracer</t>
  </si>
  <si>
    <t>2016/04/06</t>
  </si>
  <si>
    <t>https://yamap.com/activities/290540</t>
  </si>
  <si>
    <t>16/04/06  南郷バス停・矢沢林道・茅丸・連行峰・万六ノ頭・柏木野バス停</t>
  </si>
  <si>
    <t>2016/03/27</t>
  </si>
  <si>
    <t>16/03/27  町田市相原鎌倉古道、七国峠ポタリングByAlexMoulton</t>
  </si>
  <si>
    <t>2016/03/24</t>
  </si>
  <si>
    <t>https://yamap.com/activities/279483</t>
  </si>
  <si>
    <t>16/03/24  上野原・井戸バス停・熊倉山南西尾根・熊倉山・熊倉山北尾根・熊倉沢林道・南郷バス停</t>
    <rPh sb="10" eb="13">
      <t>ウエノハラ</t>
    </rPh>
    <phoneticPr fontId="3"/>
  </si>
  <si>
    <t>2016/03/22</t>
  </si>
  <si>
    <t>https://yamap.com/activities/278484</t>
  </si>
  <si>
    <t>16/03/22  川井駅・三ノ戸山南東尾根・三ノ戸山・北ズマド山・ズマド山・古里駅</t>
  </si>
  <si>
    <t>2016/03/16</t>
  </si>
  <si>
    <t>https://yamap.com/activities/271852</t>
  </si>
  <si>
    <t>16/03/16  南郷・矢沢橋・トヤド浅間東尾根・トヤド浅間・トヤド浅間南尾根・熊倉沢林道・落合橋</t>
  </si>
  <si>
    <t>2016/03/12</t>
  </si>
  <si>
    <t>16/03/12  多摩川・平井川ポタリングByAlexMoulton</t>
  </si>
  <si>
    <t>2016/03/08</t>
  </si>
  <si>
    <t>https://yamap.com/activities/266191</t>
  </si>
  <si>
    <t>16/03/08  山王坂下バス停・川越沢左岸尾根・一本松・五台山・五社神社・西川橋バス停</t>
  </si>
  <si>
    <t>2016/03/04</t>
  </si>
  <si>
    <t>16/03/04  大沢林道へ､インフレーター探しと３本の林道探訪</t>
  </si>
  <si>
    <t>2016/03/01</t>
  </si>
  <si>
    <t>https://yamap.com/activities/261568</t>
  </si>
  <si>
    <t>16/03/01  あきる野市横沢入「東京都里山保全地域」散歩</t>
  </si>
  <si>
    <t>2016/02/27</t>
  </si>
  <si>
    <t>https://yamap.com/activities/258368</t>
  </si>
  <si>
    <t>16/02/27  水野田山・大天狗山・古部山・徳並山・柏尾水力発電揚水場・大日影トンネル遊歩道</t>
  </si>
  <si>
    <t>2016/02/19</t>
  </si>
  <si>
    <t>https://yamap.com/activities/253856</t>
  </si>
  <si>
    <t>16/02/19  小沢バス停・湯久保尾根・御前山・クロノ尾山・中尾根・神戸岩入口バス停</t>
  </si>
  <si>
    <t>2016/02/15</t>
  </si>
  <si>
    <t>16/02/15  秋川街道・あきる野深沢家屋敷跡・南沢林道金毘羅尾根越・十里木・武蔵五日市By MountainBike</t>
  </si>
  <si>
    <t>2016/02/09</t>
  </si>
  <si>
    <t>16/02/09  秋川丘陵ハイキングコース・城山・弁天山・弁天洞穴</t>
  </si>
  <si>
    <t>2016/02/04</t>
  </si>
  <si>
    <t>16/02/04  秋川街道・武蔵五日市駅・林道西ノ入・ホオバ沢線・秋川街道By MountainBike</t>
  </si>
  <si>
    <t>2016/01/28</t>
  </si>
  <si>
    <t>https://yamap.com/activities/240895</t>
  </si>
  <si>
    <t>16/01/28  柏木野ＢＳ・万六尾根・湯葉ノ頭・連行峰・山ノ神・和田ＢＳ</t>
  </si>
  <si>
    <t>2016/01/26</t>
  </si>
  <si>
    <t>16/01/26  浅川・多摩川・府中街道・生田緑地ポタリングBy MountainBike</t>
  </si>
  <si>
    <t>2016/01/20</t>
  </si>
  <si>
    <t>16/01/20  津久井湖・宮ケ瀬湖ポタリングBy MountainBike</t>
  </si>
  <si>
    <t>2016/01/15</t>
  </si>
  <si>
    <t>16/01/15  陣馬街道・小津川上流・モリアオガエルの道・大沢林道終点By MountainBike</t>
  </si>
  <si>
    <t>2016/01/09</t>
  </si>
  <si>
    <t>16/01/09  相模原ポタリングBy MountainBike</t>
  </si>
  <si>
    <t>2016/01/07</t>
  </si>
  <si>
    <t>https://yamap.com/activities/228661</t>
  </si>
  <si>
    <t>16/01/07  笹子・船橋沢林道・ヤグラ・角研山・笹子</t>
  </si>
  <si>
    <t>INDEX15.html</t>
    <phoneticPr fontId="3"/>
  </si>
  <si>
    <t>2015/12/29</t>
  </si>
  <si>
    <t>https://yamap.com/activities/222322</t>
  </si>
  <si>
    <t>15/12/29  白岩滝ＢＳ・白岩滝・麻生山・日ノ出山・日ノ出山登山口ＢＳ</t>
    <phoneticPr fontId="3"/>
  </si>
  <si>
    <t>2015/12/22</t>
  </si>
  <si>
    <t>https://yamap.com/activities/218791</t>
  </si>
  <si>
    <t>15/12/22  浅間尾根登山口ＢＳ・大羽根山・丸山・土俵岳・浅間峠・上川乗ＢＳ</t>
  </si>
  <si>
    <t>2015/12/09</t>
  </si>
  <si>
    <t>https://yamap.com/activities/212418</t>
  </si>
  <si>
    <r>
      <t>15/12/09  笹子・鶴ケ鳥屋山北尾根・鶴ケ鳥屋山・近ケ坂橋・初狩　　</t>
    </r>
    <r>
      <rPr>
        <b/>
        <u/>
        <sz val="9"/>
        <color indexed="17"/>
        <rFont val="ＭＳ Ｐゴシック"/>
        <family val="3"/>
        <charset val="128"/>
      </rPr>
      <t>ＹＡＭＡＰ使用開始</t>
    </r>
    <rPh sb="42" eb="44">
      <t>シヨウ</t>
    </rPh>
    <rPh sb="44" eb="46">
      <t>カイシ</t>
    </rPh>
    <phoneticPr fontId="3"/>
  </si>
  <si>
    <t>2015/12/07</t>
  </si>
  <si>
    <t>15/12/07  秋川街道・桧原街道・払沢ノ滝</t>
  </si>
  <si>
    <t>2015/11/16</t>
  </si>
  <si>
    <t>15/11/16  西野々バス停・亀見橋・石砂山・篠原・石老山・石老山バス停</t>
  </si>
  <si>
    <t>2015/11/11</t>
  </si>
  <si>
    <t>15/11/11  多摩川サイクリングロードBy MountainBike</t>
  </si>
  <si>
    <t>2015/11/01</t>
  </si>
  <si>
    <t>15/11/01  今熊の金剛ノ滝By MountainBike</t>
  </si>
  <si>
    <t>2015/10/22</t>
  </si>
  <si>
    <t>15/10/22  笹平・松生山・浅間嶺・払沢ノ滝</t>
    <phoneticPr fontId="3"/>
  </si>
  <si>
    <t>2015/10/12</t>
  </si>
  <si>
    <t>15/10/12  高尾～浅川～多摩川・国道1号多摩川大橋By RoadRacer</t>
  </si>
  <si>
    <t>2015/10/08</t>
  </si>
  <si>
    <t>15/10/08  数馬・都民の森・鞘口峠・月夜見山・小河内峠・陣馬尾根・藤倉</t>
    <rPh sb="32" eb="34">
      <t>ジンバ</t>
    </rPh>
    <rPh sb="34" eb="36">
      <t>オネ</t>
    </rPh>
    <phoneticPr fontId="3"/>
  </si>
  <si>
    <t>2015/09/30</t>
  </si>
  <si>
    <t>2015/09/22</t>
  </si>
  <si>
    <t>15/09/22  高尾山口・梅ノ木平・西山峠・中沢峠送電鉄塔東尾根・大垂水林道・大平林道・高尾林道・清滝口・高尾山口</t>
    <rPh sb="10" eb="14">
      <t>タカオサングチ</t>
    </rPh>
    <rPh sb="55" eb="59">
      <t>タカオサングチ</t>
    </rPh>
    <phoneticPr fontId="3"/>
  </si>
  <si>
    <t>2015/09/15</t>
  </si>
  <si>
    <t>15/09/15  奥多摩駅・小菅の湯・鶴峠・三頭山・都民の森</t>
  </si>
  <si>
    <t>2015/09/14</t>
  </si>
  <si>
    <t>15/09/14  秋川から養沢By RoadRacer</t>
  </si>
  <si>
    <t>2015/09/12</t>
  </si>
  <si>
    <t>15/09/12  夕焼け小焼け・南土代沢林道・三本松山・ザリクボノ頭(655m)・ヤゴ沢左岸尾根・小仏</t>
    <phoneticPr fontId="3"/>
  </si>
  <si>
    <t>2015/09/05</t>
  </si>
  <si>
    <t>15/09/05  甲斐大和・小路沢左岸尾根（鉄塔尾根）・小路沢ノ頭・笹子雁ケ腹摺山・雁ケ腹摺山北尾根・甲斐大和</t>
  </si>
  <si>
    <t>2015/09/03</t>
  </si>
  <si>
    <t>15/09/03  高尾から津久井湖周辺ポタリングBy MountainBike</t>
  </si>
  <si>
    <t>2015/08/27</t>
  </si>
  <si>
    <t>15/08/27  宮ケ瀬湖・清川村・厚木市・愛川町・城山町By RoadRacer</t>
  </si>
  <si>
    <t>2015/08/14</t>
  </si>
  <si>
    <t>15/08/14  白倉ＢＳ・馬頭刈尾根・大岳山南尾根・大岳山・海沢探勝路・鳩ノ巣城山・鳩ノ巣</t>
    <phoneticPr fontId="3"/>
  </si>
  <si>
    <t>2015/08/06</t>
  </si>
  <si>
    <t>15/08/06  大菩薩峠登山口BS・丸川峠・大菩薩嶺・雷岩・唐松尾根・上日川峠・大菩薩峠登山口BS</t>
    <phoneticPr fontId="3"/>
  </si>
  <si>
    <t>2015/08/03</t>
  </si>
  <si>
    <t>15/08/03  甲斐大和・曲沢・曲沢旧経路取付まで遡上・旧経路・曲沢支流・甲斐大和</t>
  </si>
  <si>
    <t>2015/07/30</t>
  </si>
  <si>
    <t>15/07/30  上野原・石楯尾神社・佐野川峠・生藤山・連行峰・小坂志林道・笹平・武蔵五日市</t>
  </si>
  <si>
    <t>2015/07/27</t>
  </si>
  <si>
    <t>15/07/27  小菅の湯・ヤモウ尾根・山沢入りノヌタ・松姫峠・奈良倉山・西原峠・小寺バス停・猿橋</t>
  </si>
  <si>
    <t>2015/07/23</t>
  </si>
  <si>
    <t>15/07/23  養沢神社・大滝・御坂尾根・上高岩山・サルギ尾根・養沢神社</t>
    <phoneticPr fontId="3"/>
  </si>
  <si>
    <t>2015/07/21</t>
  </si>
  <si>
    <t>15/07/21  笹子・寂ショウ尾根・滝子山・スミ沢経路・笹子</t>
  </si>
  <si>
    <t>2015/07/14</t>
  </si>
  <si>
    <t>15/07/14  軍畑・惣岳山平溝尾根・惣岳山・沢井尾根・軍畑・沢井</t>
  </si>
  <si>
    <t>2015/07/11</t>
  </si>
  <si>
    <t>15/07/11  釣場バス停・鳥井立北尾根・鳥井立・池之上・金波美峠・阿夫利山・金剛山・富岡入口バス停</t>
  </si>
  <si>
    <t>2015/07/07</t>
  </si>
  <si>
    <t>15/07/07  小仏バス停・小仏峠・底沢・美女谷・底沢峠・明王林道・陣馬高原下</t>
  </si>
  <si>
    <t>2015/06/29</t>
  </si>
  <si>
    <t>15/06/29  大月・むすび山・天神峠・高川山・羽根子山・鍵掛峠・屏風岩・初狩</t>
  </si>
  <si>
    <t>2015/06/25</t>
  </si>
  <si>
    <t>15/06/25  与瀬神社・矢ノ音・明王峠・堂所山・鞍骨沢右岸尾根・川井野バス停</t>
  </si>
  <si>
    <t>2015/06/24</t>
  </si>
  <si>
    <t>15/06/24  浅川河川敷グラウンドでスポーツカイト</t>
  </si>
  <si>
    <t>2015/06/22</t>
  </si>
  <si>
    <t>15/06/22  お坊山東峰南東尾根・お坊山・大鹿峠・景徳院</t>
    <rPh sb="15" eb="16">
      <t>ミナミ</t>
    </rPh>
    <phoneticPr fontId="3"/>
  </si>
  <si>
    <t>2015/06/15</t>
  </si>
  <si>
    <t>15/06/15  鴨沢・ブナ坂・七ツ石山・名栗峰・鷹ノ巣山・中日原（石尾根踏破完）</t>
  </si>
  <si>
    <t>2015/06/11</t>
  </si>
  <si>
    <t>15/06/11  奥多摩・川乗橋・川乗山・鳩ノ巣</t>
    <rPh sb="19" eb="20">
      <t>ノ</t>
    </rPh>
    <phoneticPr fontId="3"/>
  </si>
  <si>
    <t>2015/06/10</t>
  </si>
  <si>
    <t>15/06/10  新昭和橋・平塚海岸・江の島・藤沢橋・境川ＣＲ By RoadRacer</t>
    <phoneticPr fontId="3"/>
  </si>
  <si>
    <t>2015/06/08</t>
  </si>
  <si>
    <t>15/06/08  日影・景信山東尾根・ザリクボ経路から逆沢林道・小下沢林道終点</t>
  </si>
  <si>
    <t>2015/06/06</t>
  </si>
  <si>
    <t>15/06/06  小下沢林道ピストンBy MountainBike</t>
  </si>
  <si>
    <t>2015/06/04</t>
  </si>
  <si>
    <t>15/06/04  八王子の自宅から広尾までBy RoadRacer</t>
  </si>
  <si>
    <t>2015/06/01</t>
  </si>
  <si>
    <t>15/06/01  笹子・角研山北尾根・本社ケ丸・ヤグラ跡・船橋沢林道・笹子</t>
  </si>
  <si>
    <t>2015/05/28</t>
  </si>
  <si>
    <t>15/05/28  新松田・地蔵堂・夕日の滝・金時山・明神ケ岳・神明水・道了尊・大雄山駅・小田原</t>
  </si>
  <si>
    <t>2015/05/25</t>
  </si>
  <si>
    <t>15/05/25  関場・要倉山・和田峠・陣馬山・景信山巻道・ヤゴ沢仕事道・小仏</t>
  </si>
  <si>
    <t>2015/05/23</t>
  </si>
  <si>
    <t>15/05/23  相模川を小倉橋から昭和橋まで、50㎞</t>
  </si>
  <si>
    <t>2015/05/21</t>
  </si>
  <si>
    <t>15/05/21  鳩ノ巣・越沢林道・大楢峠・御岳神社裏参道・日ノ出山・金毘羅尾根・武蔵五日市</t>
  </si>
  <si>
    <t>2015/05/17</t>
  </si>
  <si>
    <t>15/05/17  八王子の浅川から多摩川を下って川崎市浮島町公園までByRoadRace</t>
  </si>
  <si>
    <t>2015/05/14</t>
  </si>
  <si>
    <t>15/05/14  小菅林道雄滝駐車場・日向沢登山口・フルコンバ・大菩薩峠・ニワタシバ・作業道・牛ノ寝通り・榧ノ尾山・雄滝分岐・雄滝</t>
  </si>
  <si>
    <t>2015/05/11</t>
  </si>
  <si>
    <t>2015/05/07</t>
  </si>
  <si>
    <t>15/05/07  駒木野・地蔵ピーク・富士見台・杉沢ノ頭・ザリクボ・景信山・小仏城山・高尾山</t>
  </si>
  <si>
    <t>2015/05/06</t>
  </si>
  <si>
    <t>2015/05/03</t>
  </si>
  <si>
    <t>15/05/03  浅川・多摩川・秋川・境川By RoadRacer</t>
  </si>
  <si>
    <t>2015/04/30</t>
  </si>
  <si>
    <t>15/04/30  笹子・トクモリ南尾根・米沢山・笹子雁ケ腹摺山北尾根・甲斐大和</t>
    <phoneticPr fontId="3"/>
  </si>
  <si>
    <t>2015/04/27</t>
  </si>
  <si>
    <t>15/04/27  梁川・斧窪御前山・7号鉄塔・ヨソキ山・太田峠・梁川</t>
  </si>
  <si>
    <t>2015/04/23</t>
  </si>
  <si>
    <t>15/04/23  片倉谷ゲート・塩沢橋・奥後山・ヨモギ尾根・奥多摩小屋・雲取山・ブナ坂・七ツ石尾根分岐・五平指尾根・片倉谷ゲート</t>
  </si>
  <si>
    <t>2015/04/16</t>
  </si>
  <si>
    <t>15/04/16  新松田・玄倉・日影山・秦野峠・高松山・尺里・山北駅</t>
  </si>
  <si>
    <t>2015/04/12</t>
  </si>
  <si>
    <t>15/04/12  初狩・笹子町白野・鶴ヶ鳥屋山北東尾根・鶴ヶ鳥屋山・鶴ヶ鳥屋山北尾根・船橋沢林道・笹子</t>
  </si>
  <si>
    <t>2015/04/09</t>
  </si>
  <si>
    <t>2015/04/06</t>
  </si>
  <si>
    <t>15/04/06  宮ケ瀬湖南側尾根周回・15号橋・ゴジラの背尾根・鍋嵐・宮ケ瀬尾根・清川トンネル</t>
  </si>
  <si>
    <t>2015/04/02</t>
  </si>
  <si>
    <t>2015/03/30</t>
  </si>
  <si>
    <t>15/03/30  日陰沢橋・広河原・檜洞丸北東尾根(VR)・檜洞丸・熊笹ノ峰・大笄・小笄・犬越路・日陰沢橋</t>
    <rPh sb="19" eb="20">
      <t>ヒノキ</t>
    </rPh>
    <rPh sb="31" eb="32">
      <t>ヒノキ</t>
    </rPh>
    <phoneticPr fontId="3"/>
  </si>
  <si>
    <t>2015/03/28</t>
  </si>
  <si>
    <t>15/03/28  Danner-Mt.ShoesRepair</t>
    <phoneticPr fontId="3"/>
  </si>
  <si>
    <t>2015/03/23</t>
  </si>
  <si>
    <t>15/03/23  塩水橋・キュウハ沢出合・エンジン・竜ケ馬場東尾根・丹沢山・堂平・ワサビ沢出合・塩水橋</t>
    <phoneticPr fontId="3"/>
  </si>
  <si>
    <t>2015/03/20</t>
  </si>
  <si>
    <t>15/03/20  水沢橋・伊勢沢林道・音見沢林道・幕岩・平戸分岐・丹沢主脈鳥屋分岐・黍殻山（巻）・大平分岐・大平・奥野林道・水沢橋</t>
  </si>
  <si>
    <t>2015/03/17</t>
  </si>
  <si>
    <t>15/03/17  笹子・寂ショウ尾根・滝子山・東尾根・桧平・桧平南尾根・白野・初狩</t>
  </si>
  <si>
    <t>2015/03/12</t>
  </si>
  <si>
    <t>15/03/12  伝道・早戸川渡渉失敗・造林小屋・榛ノ木丸・丹沢主脈・姫次ピストン</t>
  </si>
  <si>
    <t>2015/03/05</t>
  </si>
  <si>
    <t>15/03/05  札掛・地獄沢橋・極楽橋・15号送電鉄塔・大山北尾根・大山・ヤビツ峠・三ノ塔・ヨモギ平・札掛</t>
  </si>
  <si>
    <t>2015/03/04</t>
  </si>
  <si>
    <t>15/03/04  Danner-Mt.ShoesRepair</t>
  </si>
  <si>
    <t>2015/03/02</t>
  </si>
  <si>
    <t>15/03/02  四方津・川合峠・大丸・高柄山・新矢ノ根峠・上野原</t>
  </si>
  <si>
    <t>2015/02/23</t>
  </si>
  <si>
    <t>15/02/23  広沢寺（二の足林道駐車場）・日向山・梅ノ木峠・雷ノ峰尾根・見晴らし台・阿夫利神社下社・九十九曲・日向薬師・日向山・広沢寺</t>
    <rPh sb="14" eb="15">
      <t>ニ</t>
    </rPh>
    <rPh sb="16" eb="17">
      <t>アシ</t>
    </rPh>
    <rPh sb="17" eb="19">
      <t>リンドウ</t>
    </rPh>
    <rPh sb="19" eb="22">
      <t>チュウシャジョウ</t>
    </rPh>
    <phoneticPr fontId="3"/>
  </si>
  <si>
    <t>2015/02/16</t>
  </si>
  <si>
    <t>15/02/16  日陰沢橋・広河原・檜洞丸北尾根</t>
    <rPh sb="19" eb="20">
      <t>ヒノキ</t>
    </rPh>
    <phoneticPr fontId="3"/>
  </si>
  <si>
    <t>2015/02/09</t>
  </si>
  <si>
    <t>15/02/09  小仏・ヤゴ沢仕事道・655m峰・7４号鉄塔・北土代沢林道・夕焼け小焼け</t>
  </si>
  <si>
    <t>2015/02/02</t>
  </si>
  <si>
    <t>15/02/02  久保吊橋・茅ノ尾根・大室山ピストン</t>
  </si>
  <si>
    <t>2015/01/26</t>
  </si>
  <si>
    <t>15/01/26  甲斐大和・米沢山北尾根・米沢山・笹子雁ケ腹摺山・新中橋・笹子</t>
  </si>
  <si>
    <t>2015/01/15</t>
  </si>
  <si>
    <t>15/01/15  猿橋・福泉寺・百蔵山・扇山・梨ノ木平・鳥沢</t>
  </si>
  <si>
    <t>15/01/15  札掛・三ノ塔北尾根（よもぎ平）・お地蔵さん・三ノ塔ﾋﾟｽﾄﾝ</t>
  </si>
  <si>
    <t>2015/01/08</t>
  </si>
  <si>
    <t>2015/01/05</t>
  </si>
  <si>
    <t>15/01/05  塩水橋・本谷吊り橋・長尾尾根・新大日・塔ノ岳ﾋﾟｽﾄﾝ</t>
  </si>
  <si>
    <t>INDEX14.html</t>
    <phoneticPr fontId="3"/>
  </si>
  <si>
    <t>2014/12/25</t>
  </si>
  <si>
    <t>14/12/25  塩水橋・キュウハ沢出合・クモガフチ尾根・天王寺尾根・丹沢山・日高・三角沢ノ頭（寿岳）・キューハ沢出合</t>
    <rPh sb="49" eb="50">
      <t>コトブキ</t>
    </rPh>
    <rPh sb="50" eb="51">
      <t>ダケ</t>
    </rPh>
    <phoneticPr fontId="3"/>
  </si>
  <si>
    <t>2014/12/22</t>
  </si>
  <si>
    <t>14/12/22  初狩・高川山（沢コース）・馬頭観音・峯山・むすび山・大月</t>
  </si>
  <si>
    <t>2014/12/18</t>
  </si>
  <si>
    <t>14/12/18  土山峠・仏果山・高取山宮ケ瀬湖</t>
  </si>
  <si>
    <t>2014/11/27</t>
  </si>
  <si>
    <t>14/11/27  一古沢バス停・桜井峠・金ピラ山・金山峠・大丸・千足峠・柿ノ木林道・四方津駅</t>
  </si>
  <si>
    <t>2014/11/17</t>
  </si>
  <si>
    <t>14/11/17  村道15号橋・ハダチガ沢林道・617m峰西尾根・宮ケ瀬尾根・清川トンネル</t>
  </si>
  <si>
    <t>2014/11/05</t>
  </si>
  <si>
    <t>14/11/05  軍道・高明山・馬頭刈山・鶴脚山・つづら岩・綾滝・千足</t>
  </si>
  <si>
    <t>2014/10/30</t>
  </si>
  <si>
    <t>14/10/30  梁川・倉岳山北東尾根・倉岳山・寺下峠・新大地峠・四方津</t>
  </si>
  <si>
    <t>2014/10/27</t>
  </si>
  <si>
    <t>14/10/27  土山峠・堤川林道・宮ケ瀬尾根・617m峰東尾根・土山峠</t>
  </si>
  <si>
    <t>2014/10/20</t>
  </si>
  <si>
    <t>14/10/20  甲斐大和・小屋平・石丸峠・小金沢山・牛奥ノ雁ケ腹摺山・黒岳・湯ノ沢峠・やまと天目山温泉・甲斐大和</t>
    <phoneticPr fontId="3"/>
  </si>
  <si>
    <t>2014/10/16</t>
  </si>
  <si>
    <t>14/10/16  城山（相模原市）ポタリング Alex Moulton</t>
    <phoneticPr fontId="3"/>
  </si>
  <si>
    <t>2014/10/15</t>
  </si>
  <si>
    <t>14/10/15  甲斐大和・嵯峨塩鉱泉BS・源次郎岳分岐・下日川峠・中日川峠・砥山・砥山西尾根・大久保BS・塩山</t>
  </si>
  <si>
    <t>2014/10/09</t>
  </si>
  <si>
    <t>14/10/09  塩山・乾徳山登山口バス停・国師ケ原・乾徳山・新道（沢コース）・国師ケ原・乾徳山登山口バス停・山梨市駅</t>
  </si>
  <si>
    <t>2014/10/02</t>
  </si>
  <si>
    <t>14/10/02  自宅・（ＭＴＢ）小坂志林道・チガ沢左岸尾根・市道山・嫁取り坂・小坂志林道（ＭＴＢ）・自宅</t>
  </si>
  <si>
    <t>2014/09/29</t>
  </si>
  <si>
    <t>14/09/29  金山鉱泉・金山峠（沢コース）・百間干場・白樺平・雁ケ腹摺山・姥子山・金山峠（尾根コース）・大垈山・金山鉱泉</t>
  </si>
  <si>
    <t>2014/09/18</t>
  </si>
  <si>
    <t>14/09/18  ハマイバ前・桑西林道・ジョーロザス沢左岸経路・鹿鳴ノ滝・ハマイバ丸・米背負峠・米背負沢・大蔵沢大鹿林道・甲斐大和</t>
  </si>
  <si>
    <t>2014/09/08</t>
  </si>
  <si>
    <t>14/09/08  笹子・船橋沢林道・稜線笹子分岐・角研山・本社ケ丸・八丁峠・奥野沢林道・黒野田林道・穴沢林道・笹子</t>
  </si>
  <si>
    <t>2014/08/28</t>
  </si>
  <si>
    <t>14/08/28  山伏峠・奥ノ岳・中ノ岳・前ノ岳・御正体山ﾋﾟｽﾄﾝ・山伏峠・石割山ﾋﾟｽﾄﾝ</t>
  </si>
  <si>
    <t>2014/08/25</t>
  </si>
  <si>
    <t>14/08/25  モールトンのアクシデント Alex Moulton</t>
    <phoneticPr fontId="3"/>
  </si>
  <si>
    <t>2014/08/21</t>
  </si>
  <si>
    <t>14/08/21  松姫峠・鶴寝山・大マテイ山・榧ノ尾山・石丸峠・（牛ノ寝通り）ﾋﾟｽﾄﾝ</t>
  </si>
  <si>
    <t>2014/08/18</t>
  </si>
  <si>
    <t>14/08/18  アレックス・モールトンで醍醐林道・三沢林道（by walk)・和田峠・陣馬高原下・陣馬街道 Alex Moulton</t>
    <phoneticPr fontId="3"/>
  </si>
  <si>
    <t>2014/08/08</t>
  </si>
  <si>
    <t>14/08/08  アレックス・モールトンで檜原村、藤倉の雨乞ノ滝 Alex Moulton</t>
    <phoneticPr fontId="3"/>
  </si>
  <si>
    <t>2014/08/06</t>
  </si>
  <si>
    <t>2014/07/31</t>
  </si>
  <si>
    <t>14/07/31  丹波・頌徳碑・熊倉山南尾根・熊倉山・サオラ峠・丹波天平（でんでいろ）・親川</t>
  </si>
  <si>
    <t>2014/07/28</t>
  </si>
  <si>
    <t>14/07/28  甲斐大和・景徳院・曲り沢・曲沢源頭・大菩薩縦走路稜線・曲り沢峠・景徳院・周回コース</t>
  </si>
  <si>
    <t>2014/07/23</t>
  </si>
  <si>
    <t>14/07/23  柳沢峠・六本木峠天庭沢下降点ピストン・横手山峠・南側登山道・鶏冠山・北側登山道・横手山峠・柳沢峠</t>
  </si>
  <si>
    <t>2014/07/17</t>
  </si>
  <si>
    <t>14/07/17  鳩ノ巣・花折戸尾根・本仁田山・大ダワ・船井戸下・速滝？・大根ノ山ノ神・西川林道・鳩ノ巣</t>
  </si>
  <si>
    <t>2014/07/14</t>
  </si>
  <si>
    <t>14/07/14  大菩薩登山口BS・丸川峠・泉水十文字・エンマ御殿・牛首谷橋・寺尾峠・丸川峠</t>
    <phoneticPr fontId="3"/>
  </si>
  <si>
    <t>2014/07/07</t>
  </si>
  <si>
    <t>14/07/07  高尾山口・東高尾山稜・三沢峠・南高尾山稜・大垂水峠・大平林道・高尾林道・稲荷山コース</t>
    <rPh sb="41" eb="43">
      <t>タカオ</t>
    </rPh>
    <rPh sb="43" eb="45">
      <t>リンドウ</t>
    </rPh>
    <phoneticPr fontId="3"/>
  </si>
  <si>
    <t>2014/07/02</t>
  </si>
  <si>
    <t>14/07/02  大菩薩登山口BS・丸川峠・天庭沢・牛首谷橋・泉水十文字・丸川峠</t>
    <phoneticPr fontId="3"/>
  </si>
  <si>
    <t>2014/06/26</t>
  </si>
  <si>
    <t>14/06/26  南郷・矢沢林道落合橋出合・なが尾根・笹尾根・浅間峠・上川乗</t>
    <phoneticPr fontId="3"/>
  </si>
  <si>
    <t>2014/06/23</t>
  </si>
  <si>
    <t>14/06/23  上野原・井戸・生藤山・連行峰・和田峠・陣馬高原下</t>
    <rPh sb="10" eb="13">
      <t>ウエノハラ</t>
    </rPh>
    <phoneticPr fontId="3"/>
  </si>
  <si>
    <t>2014/06/19</t>
  </si>
  <si>
    <t>14/06/19  笹子・道証地蔵・お坊山東峰南東尾根下段歩道・お坊山南東峰・東峰南尾根</t>
    <rPh sb="35" eb="36">
      <t>ミナミ</t>
    </rPh>
    <phoneticPr fontId="3"/>
  </si>
  <si>
    <t>2014/06/16</t>
  </si>
  <si>
    <t>14/06/16  町田戦車道路</t>
  </si>
  <si>
    <t>2014/06/05</t>
  </si>
  <si>
    <t>14/06/05  小仏峠・旧甲州街道・底沢ｎｐ・千木良ｎｐ・小仏城山ｎｐ・小仏峠</t>
  </si>
  <si>
    <t>2014/06/02</t>
  </si>
  <si>
    <t>14/06/02  魚止橋・雷滝・カヤノ沢右岸尾根敗退・早戸大滝・魚止橋</t>
    <phoneticPr fontId="3"/>
  </si>
  <si>
    <t>2014/05/22</t>
  </si>
  <si>
    <t>14/05/22  鳩ノ巣・大楢峠・御岳山・大塚山・古里</t>
  </si>
  <si>
    <t>2014/05/19</t>
  </si>
  <si>
    <t>14/05/19  魚止橋・雷滝・市原新道・蛭ケ岳・鬼ケ岩・白馬尾根・雷平・魚止橋</t>
    <rPh sb="18" eb="19">
      <t>ハラ</t>
    </rPh>
    <phoneticPr fontId="3"/>
  </si>
  <si>
    <t>2014/05/12</t>
  </si>
  <si>
    <t>14/05/12  札掛・ヨモギ平・三ノ塔・岳ノ平・ヤビツ峠・イタツミ尾根・大山・大山北尾根・１４号鉄塔尾根・地獄沢橋</t>
    <rPh sb="38" eb="40">
      <t>オオヤマ</t>
    </rPh>
    <phoneticPr fontId="3"/>
  </si>
  <si>
    <t>2014/05/08</t>
  </si>
  <si>
    <t>14/05/08  甲斐大和・嵯峨塩鉱泉・源次郎岳・恩若ノ峰・塩山</t>
  </si>
  <si>
    <t>2014/05/01</t>
  </si>
  <si>
    <t>14/05/01  笹子・道証地蔵・スミ沢・曲リ沢峠・曲リ沢経路・甲斐大和</t>
  </si>
  <si>
    <t>2014/04/24</t>
  </si>
  <si>
    <t>14/04/24  水沢橋・焼小屋沢左岸尾根・丹沢主脈・伊勢沢右岸尾根・伊勢沢林道・水沢橋</t>
  </si>
  <si>
    <t>2014/04/21</t>
  </si>
  <si>
    <t>2014/04/17</t>
  </si>
  <si>
    <t>14/04/17  塩水橋・キュウハ沢・飛行機エンジン・竜ケ馬場東峰・丹沢山・天王寺尾根・塩水橋</t>
  </si>
  <si>
    <t>2014/04/14</t>
  </si>
  <si>
    <t>14/04/14  笹子・船橋沢林道・鶴ケ鳥屋山北尾根・鶴ケ鳥屋山・恩賜石標・唐沢林道・初雁</t>
  </si>
  <si>
    <t>2014/03/10</t>
  </si>
  <si>
    <t>14/03/10  小仏バス停・影信山・小仏峠・小仏城山・逆沢作業道・日影沢林道・日影バス停</t>
  </si>
  <si>
    <t>2014/03/06</t>
  </si>
  <si>
    <t>14/03/06  笹子・船橋沢林道撤退・お坊山東峰南尾根鉄塔</t>
  </si>
  <si>
    <t>2014/02/24</t>
  </si>
  <si>
    <t>14/02/24  陣馬高原下・陣馬山・明王峠・与瀬神社・相模湖駅</t>
    <rPh sb="24" eb="26">
      <t>ヨセ</t>
    </rPh>
    <rPh sb="26" eb="28">
      <t>ジンジャ</t>
    </rPh>
    <phoneticPr fontId="3"/>
  </si>
  <si>
    <t>2014/02/17</t>
  </si>
  <si>
    <t>14/02/17  稲荷山コース・高尾山山頂・もみじ平・一丁平・小仏城山ピストン</t>
  </si>
  <si>
    <t>2014/02/10</t>
  </si>
  <si>
    <t>14/02/10  高尾山稲荷山コース・一丁平ピストン</t>
  </si>
  <si>
    <t>2014/01/27</t>
  </si>
  <si>
    <t>14/01/27  青宇治橋・金冷シ・本間ノ頭・高畑山・青宇治橋</t>
  </si>
  <si>
    <t>2014/01/20</t>
  </si>
  <si>
    <t>14/01/20  高尾・高尾山旧登山道・高尾山北側中段歩道・日影沢林道・小仏城山旧登山道・小仏城山・大平林道・高尾林道・稲荷山コース・高尾山口</t>
  </si>
  <si>
    <t>2014/01/15</t>
  </si>
  <si>
    <t>2014/01/06</t>
  </si>
  <si>
    <t>14/01/06  谷太郎林道・二の橋・巨木の森・すりばち広場・梅の木尾根・唐沢峠・三峰山南尾根・境界尾根・谷太郎林道（Ｐ）</t>
  </si>
  <si>
    <t>2014/01/05</t>
  </si>
  <si>
    <t>14/01/05  笹子・お坊山東峰南尾根・お坊山・トクモリ・米沢山北尾根・甲斐大和</t>
  </si>
  <si>
    <t>INDEX13.html</t>
    <phoneticPr fontId="3"/>
  </si>
  <si>
    <t>2013/12/25</t>
  </si>
  <si>
    <t>2013/12/16</t>
  </si>
  <si>
    <t>13/12/16  笹子・道証地蔵・イラ沢・74号鉄塔・73号鉄塔・お坊山北尾根・大鹿峠・景徳院・甲斐大和</t>
  </si>
  <si>
    <t>2013/12/09</t>
  </si>
  <si>
    <t>13/12/09  谷太郎林道・鳥屋待沢右岸尾根・三峰山・水ノ尻沢左岸尾根・煤ケ谷登山口・谷太郎林道</t>
  </si>
  <si>
    <t>2013/11/28</t>
  </si>
  <si>
    <t>13/11/28  二の足林道駐車場・日向山・浄発願時奥ノ院・九十九曲・見晴台・不動尻分岐・梅の木尾根・大沢分岐・山神隧道</t>
  </si>
  <si>
    <t>2013/11/25</t>
  </si>
  <si>
    <t>13/11/25  二の足林道駐車場・上弁天東尾根・見晴広場Ｂ・大沢分岐・梅の木尾根・日向山・大沢林道</t>
  </si>
  <si>
    <t>2013/11/21</t>
  </si>
  <si>
    <t>13/11/21  甲斐大和駅・小屋平・石丸峠・大菩薩峠・大菩薩嶺・丸川峠・大菩薩峠登山口BS・塩山</t>
    <phoneticPr fontId="3"/>
  </si>
  <si>
    <t>2013/11/18</t>
  </si>
  <si>
    <t>13/11/18  別所温泉入口・鐘ケ嶽・すりばち広場・不動尻・広沢寺温泉入口</t>
  </si>
  <si>
    <t>2013/11/06</t>
  </si>
  <si>
    <t>13/11/06  高尾から登戸まで多摩川サイクリングロード Colnago</t>
    <phoneticPr fontId="3"/>
  </si>
  <si>
    <t>2013/10/31</t>
  </si>
  <si>
    <t>13/10/31  水沢橋・奥野林道・焼山沢右岸尾根・幕岩・焼山沢・桃ノ木林道</t>
  </si>
  <si>
    <t>2013/10/28</t>
  </si>
  <si>
    <t>13/10/28  秋川街道・今熊神社・浅川右岸</t>
  </si>
  <si>
    <t>2013/10/17</t>
  </si>
  <si>
    <t>13/10/17  土山峠・宮ケ瀬尾根石祠・能ノ爪・鍋嵐山・Ｊピーク・ゴジラノ背尾根・清川トンネル・村道・土山峠</t>
  </si>
  <si>
    <t>2013/10/07</t>
  </si>
  <si>
    <t>13/10/07  竹の向・新小金沢園地・大峰・西沢ノ頭・水無山・上和田</t>
  </si>
  <si>
    <t>2013/10/03</t>
  </si>
  <si>
    <t>13/10/03  松竹・松嶽神社・高ドッケ・富士見台・駒木野・高尾駅</t>
    <rPh sb="14" eb="15">
      <t>ダケ</t>
    </rPh>
    <phoneticPr fontId="3"/>
  </si>
  <si>
    <t>2013/09/30</t>
  </si>
  <si>
    <t>13/09/30  都留市駅・宝鉱山バス停・三ツ峠北口登山道・三ツ峠山（御巣鷹山）・大畑山・八丁峠・東山梨変電所・笹子</t>
    <rPh sb="10" eb="13">
      <t>ツルシ</t>
    </rPh>
    <rPh sb="13" eb="14">
      <t>エキ</t>
    </rPh>
    <rPh sb="31" eb="32">
      <t>ミ</t>
    </rPh>
    <rPh sb="33" eb="34">
      <t>トウゲ</t>
    </rPh>
    <rPh sb="34" eb="35">
      <t>ヤマ</t>
    </rPh>
    <phoneticPr fontId="3"/>
  </si>
  <si>
    <t>2013/09/26</t>
  </si>
  <si>
    <t>13/09/26  大菩薩峠登山口BS・丸川峠・大菩薩嶺・大菩薩峠・富士見山荘・上日川峠・大菩薩峠登山口BS</t>
    <phoneticPr fontId="3"/>
  </si>
  <si>
    <t>2013/09/18</t>
  </si>
  <si>
    <t>13/09/18  細川橋・二本杉峠・道志歩道・支尾根・大又沢幹線林道・千鳥橋」・二本杉峠・細川橋</t>
  </si>
  <si>
    <t>2013/09/12</t>
  </si>
  <si>
    <t>13/09/12  笛吹入口・小棡峠・日原峠・水場・秋川赤橋・上川乗</t>
  </si>
  <si>
    <t>2013/09/09</t>
  </si>
  <si>
    <t>13/09/09  中日原・巳ノ戸沢・鞘口ノクビレ・鷹ノ巣山・六ツ石山・トウノクボ・ハンノ木尾根・境橋</t>
  </si>
  <si>
    <t>2013/09/05</t>
  </si>
  <si>
    <t>13/09/05  モールトンでポタリング Alex Moulton</t>
    <phoneticPr fontId="3"/>
  </si>
  <si>
    <t>2013/09/02</t>
  </si>
  <si>
    <t>13/09/02  四方津・安達野・荻ノ丸・扇山・百蔵山・猿橋</t>
  </si>
  <si>
    <t>2013/08/26</t>
  </si>
  <si>
    <t>13/08/26  日陰沢橋・日陰沢新道・県界尾根・大室山・西丹沢山稜・犬越路・犬越路トンネル・下駄沢左岸尾根・日陰沢橋</t>
  </si>
  <si>
    <t>2013/08/22</t>
  </si>
  <si>
    <t>13/08/22  笹子・お坊山南東尾根・お坊山東峰・東峰南尾根・笹子</t>
    <phoneticPr fontId="3"/>
  </si>
  <si>
    <t>2013/08/18</t>
  </si>
  <si>
    <t>13/08/18  陣馬高原下・明王林道・陣馬山・栃ノ尾尾根・西沢・藤野</t>
  </si>
  <si>
    <t>2013/08/11</t>
  </si>
  <si>
    <t>13/08/11  孫と、小仏峠・小仏城山・高尾山</t>
  </si>
  <si>
    <t>2013/08/05</t>
  </si>
  <si>
    <t>13/08/05  養沢神社・大滝・御坂尾根・大岳山・上高岩山・サルギ尾根・養沢神社</t>
  </si>
  <si>
    <t>2013/08/01</t>
  </si>
  <si>
    <t>13/08/01  日陰沢橋・ヤダ尾根・熊笹の峰・大コウゲ・小コウゲ・犬越路峠・神ノ川ヒュッテ場</t>
    <phoneticPr fontId="3"/>
  </si>
  <si>
    <t>2013/07/29</t>
  </si>
  <si>
    <t>13/07/29  宮尾神社・高留沢ノ頭・諸畑尾根・入山峠・刈寄山・入山トンネル・関場</t>
    <rPh sb="21" eb="23">
      <t>モロハタ</t>
    </rPh>
    <rPh sb="23" eb="25">
      <t>オネ</t>
    </rPh>
    <phoneticPr fontId="3"/>
  </si>
  <si>
    <t>2013/07/22</t>
  </si>
  <si>
    <t>13/07/22  初狩・白野・鶴ケ鳥屋山北東尾根・北尾根・船橋沢林道・笹子</t>
  </si>
  <si>
    <t>2013/07/18</t>
  </si>
  <si>
    <t>13/07/18  ＭＴＢで城山湖・津久井湖湖岸北道路・相模湖・津久井湖ダム</t>
  </si>
  <si>
    <t>2013/07/15</t>
  </si>
  <si>
    <t>13/07/15  ロードレーサーで奥多摩駅 Colnago</t>
    <phoneticPr fontId="3"/>
  </si>
  <si>
    <t>2013/07/11</t>
  </si>
  <si>
    <t>13/07/11  間明野・キリメ峠・恵能野川・19号鉄塔・鞍吾山・殿平・藤沢子神社・初狩</t>
  </si>
  <si>
    <t>2013/07/08</t>
  </si>
  <si>
    <t>13/07/08  長尾谷再訪</t>
  </si>
  <si>
    <t>2013/07/04</t>
  </si>
  <si>
    <t>13/07/04  初狩・藤沢川・沼ノ沢ノ峰南東尾根・御正人ノタル・滝子山東尾根・滝子山南東尾根・1170m地点・北方川右岸尾根・初狩</t>
    <rPh sb="21" eb="22">
      <t>ミネ</t>
    </rPh>
    <rPh sb="22" eb="24">
      <t>ナントウ</t>
    </rPh>
    <rPh sb="24" eb="26">
      <t>オネ</t>
    </rPh>
    <rPh sb="28" eb="29">
      <t>セイ</t>
    </rPh>
    <phoneticPr fontId="3"/>
  </si>
  <si>
    <t>2013/07/01</t>
  </si>
  <si>
    <t>13/07/01  初狩・白野・滝子沢左岸尾根・桧平・北方川左岸尾根・立河原・初狩</t>
  </si>
  <si>
    <t>2013/06/24</t>
  </si>
  <si>
    <t>13/06/24  倉沢橋・倉沢林道・長尾谷・シオジ窪右岸尾根・鳥屋戸尾根・蕎麦粒山・長尾谷・倉沢</t>
    <rPh sb="10" eb="13">
      <t>クラサワバシ</t>
    </rPh>
    <phoneticPr fontId="3"/>
  </si>
  <si>
    <t>2013/06/20</t>
  </si>
  <si>
    <t>13/06/20  日影・逆沢仕事道・奥高尾山稜巻道・小仏城山・城山東尾根・日影沢園地・日影</t>
  </si>
  <si>
    <t>2013/06/10</t>
  </si>
  <si>
    <t>13/06/10  多摩川サイクリングロードから多摩尾根幹線道路周回</t>
  </si>
  <si>
    <t>2013/06/06</t>
  </si>
  <si>
    <t>2013/06/03</t>
  </si>
  <si>
    <t>13/06/03  塩山・恩若ノ峰・源次郎岳・宮宕山・大滝不動尊・勝沼ぶどう郷</t>
  </si>
  <si>
    <t>2013/05/27</t>
  </si>
  <si>
    <t>13/05/27  15号橋・ゴジラの尾根・鍋嵐山・宮ケ瀬尾根・617.2ｍ峰東峰・ハタチ沢林道・15号橋</t>
  </si>
  <si>
    <t>2013/05/20</t>
  </si>
  <si>
    <t>13/05/20  村道15号橋・清川トンネル・525m峰・617.2m峰・堤川林道分岐・ハタチガ沢林道・15号橋</t>
  </si>
  <si>
    <t>2013/05/16</t>
  </si>
  <si>
    <t>13/05/16  土山峠・宮ケ瀬湖岸道路・525m峰北東尾根・宮ケ瀬尾根・熊ノ爪・鍋嵐山・辺室山・土山峠</t>
  </si>
  <si>
    <t>2013/05/13</t>
  </si>
  <si>
    <t>2013/05/09</t>
  </si>
  <si>
    <t>13/05/09  物見峠入口・一ノ沢峠・唐沢林道・三峰山北西尾根・三峰山南西尾根・865m地点から唐沢川・小唐沢橋周回</t>
  </si>
  <si>
    <t>2013/05/06</t>
  </si>
  <si>
    <t>13/05/06  鞍骨沢右岸尾根・北高尾山稜・小下沢林道</t>
    <rPh sb="10" eb="12">
      <t>クラホネ</t>
    </rPh>
    <phoneticPr fontId="3"/>
  </si>
  <si>
    <t>2013/05/02</t>
  </si>
  <si>
    <t>13/05/02  浅瀬入口・世附権現山・二本杉峠・屏風岩山・二本杉峠・細川橋</t>
  </si>
  <si>
    <t>2013/05/01</t>
  </si>
  <si>
    <t>2013/04/22</t>
  </si>
  <si>
    <t>13/04/22  梁川・倉岳山北東尾根・倉岳山・倉岳山北西尾根・鳥沢</t>
  </si>
  <si>
    <t>2013/04/18</t>
  </si>
  <si>
    <t>13/04/18  諸戸・13号鉄塔・14号鉄塔尾根・ネクタイ尾根・石尊沢右岸尾根・大山・金毘羅尾根・檜沢橋</t>
  </si>
  <si>
    <t>2013/04/15</t>
  </si>
  <si>
    <t>13/04/15  地獄沢橋・ミズヒ沢右岸尾根・大ノ沢左岸尾根・唐沢川・杉ノ沢右岸尾根往復・大ノ沢右岸尾根・地獄沢右岸尾根</t>
  </si>
  <si>
    <t>2013/04/08</t>
  </si>
  <si>
    <t>13/04/08  甲斐大和・徳並山・勝沼尾根・柏尾揚水場・大日影トンネル遊歩道・勝沼ぶどう郷</t>
  </si>
  <si>
    <t>2013/04/04</t>
  </si>
  <si>
    <t>13/04/04  地獄沢橋・地獄沢右岸尾根・西沢ノ頭・大ノ沢右岸尾根・唐沢川・大ノ沢左岸尾根・ミズヒノ頭・ミズヒ沢右岸尾根・地獄沢橋</t>
  </si>
  <si>
    <t>2013/04/01</t>
  </si>
  <si>
    <t>13/04/01  地獄沢橋・諸戸林業所・金毘羅尾根・大山・大山北尾根・14号鉄塔尾根・地獄沢橋</t>
  </si>
  <si>
    <t>2013/03/28</t>
  </si>
  <si>
    <t>13/03/28  西土代沢右岸尾根・74号鉄塔・ザリクボキャンプ場跡地・景信山東尾根・小下沢林道入口</t>
  </si>
  <si>
    <t>2013/03/18</t>
  </si>
  <si>
    <t>13/03/18  藤野日野・イタドリ沢ノ頭・矢ノ音・明王峠・陣馬高原下</t>
  </si>
  <si>
    <t>2013/03/07</t>
  </si>
  <si>
    <t>13/03/07  地獄沢橋・極楽橋・西沢の頭・大ノ沢右岸尾根・唐沢川・ネクタイ尾根・ミズヒノ頭・地獄沢橋</t>
  </si>
  <si>
    <t>2013/03/04</t>
  </si>
  <si>
    <t>2013/02/28</t>
  </si>
  <si>
    <t>13/02/28  奥多摩駅・深山橋・大寺山・鹿倉山・大丹波峠・鞠子橋・丹波役場前・奥多摩駅</t>
  </si>
  <si>
    <t>2013/02/25</t>
  </si>
  <si>
    <t>13/02/25  甲斐大和・米沢山北東尾根・お坊山・大鹿峠・オッ立・南尾根・スミ沢・道証地蔵・笹子</t>
    <rPh sb="33" eb="34">
      <t>タテ</t>
    </rPh>
    <phoneticPr fontId="3"/>
  </si>
  <si>
    <t>2013/02/21</t>
  </si>
  <si>
    <t>13/02/21  鳩ノ巣駅・大根ノ山ノ神・船井戸・川乗山・赤杭尾根・古里駅</t>
  </si>
  <si>
    <t>2013/02/18</t>
  </si>
  <si>
    <t>13/02/18  ＭＴＢで小仏城山 Moutain Bike</t>
    <phoneticPr fontId="3"/>
  </si>
  <si>
    <t>2013/02/14</t>
  </si>
  <si>
    <t>13/02/14  仏果山登山口・高取山・仏果山・革籠石山・半原越・経ケ岳・土山峠</t>
  </si>
  <si>
    <t>2013/02/11</t>
  </si>
  <si>
    <t>13/02/11  高尾駅・旧甲州街道・駒木野・富士見台・八王子城山・荒井バス停・旧甲州街道・高尾駅</t>
  </si>
  <si>
    <t>2013/02/07</t>
  </si>
  <si>
    <t>13/02/07  山歩きの携行品</t>
  </si>
  <si>
    <t>2013/02/04</t>
  </si>
  <si>
    <t>13/02/04  自宅（八王子）・国道16号・町田街道・境川ＣＲ・海軍道路・県道18号・県道21号・ｍｓｋ鎌倉本店 Colnago</t>
    <phoneticPr fontId="3"/>
  </si>
  <si>
    <t>2013/01/31</t>
  </si>
  <si>
    <t>13/01/31  甲斐大和駅・小路沢左岸尾根・笹子峠・矢立ノ杉・笹子駅</t>
  </si>
  <si>
    <t>2013/01/24</t>
  </si>
  <si>
    <t>13/01/24  甲斐大和・大谷ケ丸西尾根・1199m峰南尾根・曲ﾘ沢・甲斐大和</t>
    <phoneticPr fontId="3"/>
  </si>
  <si>
    <t>2013/01/21</t>
  </si>
  <si>
    <t>13/01/21  小仏・ヤゴ沢左岸尾根・景信山・白沢峠・白沢川左岸尾根・小仏峠</t>
  </si>
  <si>
    <t>2013/01/10</t>
  </si>
  <si>
    <t>13/01/10  秋川街道・桧原街道・都道２０５号（水根本宿線）・藤倉ピストン Colnago</t>
    <phoneticPr fontId="3"/>
  </si>
  <si>
    <t>2013/01/07</t>
  </si>
  <si>
    <t>13/01/07  水沢橋・奥野林道馬ノ背・ガタクリ峰・黍殻山・８３０m鞍部から伊勢沢・伊勢沢林道・水沢橋</t>
  </si>
  <si>
    <t>INDEX12.html</t>
    <phoneticPr fontId="3"/>
  </si>
  <si>
    <t>2012/12/27</t>
  </si>
  <si>
    <t>12/12/27  陣馬高原下</t>
  </si>
  <si>
    <t>2012/12/26</t>
  </si>
  <si>
    <t>12/12/26  高水三山・軍畑・高水山・岩茸石山・惣岳山・沢井</t>
  </si>
  <si>
    <t>2012/12/20</t>
  </si>
  <si>
    <t>12/12/20  上野原・飯尾（小菅）大羽根峠・大茅尾根・三頭山・ヌカザス尾根・浮橋・小河内神社バス停・奥多摩駅</t>
  </si>
  <si>
    <t>2012/12/12</t>
  </si>
  <si>
    <t>12/12/12  相模川（昭和橋）・厚木・相模大野</t>
  </si>
  <si>
    <t>2012/12/10</t>
  </si>
  <si>
    <t>12/12/10  物見峠入口・一ノ沢峠・唐沢林道・小唐沢橋・唐沢川溯上・唐沢峠・大山・大山北尾根・一ノ沢峠</t>
  </si>
  <si>
    <t>2012/12/06</t>
  </si>
  <si>
    <t>12/12/06  谷太郎林道駐車場・境界尾根・三峰山分岐・唐沢峠・大山・唐沢峠・三峰山分岐・三峰コース・不動尻周回</t>
    <phoneticPr fontId="3"/>
  </si>
  <si>
    <t>2012/11/29</t>
  </si>
  <si>
    <t>12/11/29  新小倉橋・宮ケ瀬湖・地獄沢橋周回</t>
  </si>
  <si>
    <t>2012/11/26</t>
  </si>
  <si>
    <t>12/11/26  谷太郎林道Ｐ・不動尻・三峰山・唐沢峠・不動尻</t>
  </si>
  <si>
    <t>2012/11/22</t>
  </si>
  <si>
    <t>2012/11/19</t>
  </si>
  <si>
    <t>12/11/19  笹子・道証地蔵・オッ立南尾根・オッ立・曲リ沢峠・曲リ沢支沢経・甲斐大和</t>
  </si>
  <si>
    <t>2012/11/15</t>
  </si>
  <si>
    <t>12/11/15  多摩川ロードレーサー Colnago</t>
    <phoneticPr fontId="3"/>
  </si>
  <si>
    <t>2012/11/12</t>
  </si>
  <si>
    <t>12/11/12  宝鉱山バス停・宝鉱山跡・ヤグラ尾根・ヤグラ・船橋沢林道・笹子駅</t>
  </si>
  <si>
    <t>2012/11/05</t>
  </si>
  <si>
    <t>12/11/05  土山峠・辺室山・物見峠・三峰山ピストン</t>
  </si>
  <si>
    <t>2012/11/02</t>
  </si>
  <si>
    <t>12/11/02  自宅からモールトンで秋川街道・桧原街道・笹平・小坂志林道・ウルシガ谷沢林道・吊尾根ピストン Alex Moulton</t>
    <phoneticPr fontId="3"/>
  </si>
  <si>
    <t>2012/10/29</t>
  </si>
  <si>
    <t>12/10/29  笹子・船橋沢林道・ヤグラ・宝鉱山・２２３号鉄塔・２２２号鉄塔・角研山・角研山北尾根・笹子</t>
  </si>
  <si>
    <t>2012/10/25</t>
  </si>
  <si>
    <t>12/10/25  笹子・1541m北下部尾根・奥野橋・本社ケ丸東峰北尾根・カラカサ岩・尾根コースで宝鉱山バス停</t>
    <rPh sb="52" eb="53">
      <t>ヤマ</t>
    </rPh>
    <phoneticPr fontId="3"/>
  </si>
  <si>
    <t>2012/10/22</t>
  </si>
  <si>
    <t>12/10/22  宝鉱山バス停・沢コースでカラカサ岩・1541峰北尾根・穴沢林道・笹子駅</t>
    <rPh sb="12" eb="13">
      <t>ヤマ</t>
    </rPh>
    <phoneticPr fontId="3"/>
  </si>
  <si>
    <t>2012/10/15</t>
  </si>
  <si>
    <t>12/10/15  笹平橋・万六ノ頭北東尾根・万六ノ頭・万六尾根・湯葉ノ頭・湯葉ノ頭北東尾根・小坂志林道・笹平橋</t>
  </si>
  <si>
    <t>2012/10/11</t>
  </si>
  <si>
    <t>12/10/11  日陰沢橋・広河原・檜洞丸北東尾根・檜洞丸・金山谷乗越・源三尾根・広河原</t>
    <phoneticPr fontId="3"/>
  </si>
  <si>
    <t>2012/10/04</t>
  </si>
  <si>
    <t>12/10/04  笹子・1541m峰北尾根下部・黒野田林道・同尾根上部・本社ケ丸・本社ケ丸東峰北尾根・黒野田林道・穴沢林道・笹子</t>
    <rPh sb="59" eb="60">
      <t>サワ</t>
    </rPh>
    <phoneticPr fontId="3"/>
  </si>
  <si>
    <t>2012/09/27</t>
  </si>
  <si>
    <t>12/09/27  相模湖駅・貝沢林道・ショウノ塚・明王峠・陣馬高尾縦走路西側仕事道・小仏峠・高尾山・高尾駅</t>
  </si>
  <si>
    <t>2012/09/24</t>
  </si>
  <si>
    <t>12/09/24  モールトンで上養沢・日ノ出山南南東尾根・日ノ出山・日ノ出山南南西尾根・上養沢 Alex Moulton</t>
    <phoneticPr fontId="3"/>
  </si>
  <si>
    <t>2012/09/19</t>
  </si>
  <si>
    <t>12/09/19  モールトンで鳥居原園地・県道６４号・宮ケ瀬湖・土山峠・唐沢林道（物見隧道）・県道７０号・鳥居原園地 Alex Moulton</t>
    <phoneticPr fontId="3"/>
  </si>
  <si>
    <t>2012/09/13</t>
  </si>
  <si>
    <t>12/09/13  初狩駅・屏風岩・大岩・鍵掛峠・羽根子山・高川山・むすび山・大月駅</t>
  </si>
  <si>
    <t>2012/09/10</t>
  </si>
  <si>
    <t>12/09/10  自宅からＭＴＢで桧原村笹平・小坂志林道ピストン Mountain Bike</t>
    <phoneticPr fontId="3"/>
  </si>
  <si>
    <t>2012/09/06</t>
  </si>
  <si>
    <t>12/09/06  八王子城跡入口・富士見台・杉沢ノ頭・杉沢の頭北東尾根・松竹・八王子城跡入口周回</t>
  </si>
  <si>
    <t>2012/09/03</t>
  </si>
  <si>
    <t>12/09/03  ＭＴＢで鞍骨沢橋・鞍骨沢左岸尾根・堂所山・鞍骨沢右岸尾根・鞍骨沢橋周回影 Mountain Bike</t>
    <phoneticPr fontId="3"/>
  </si>
  <si>
    <t>2012/08/27</t>
  </si>
  <si>
    <t>2012/08/23</t>
  </si>
  <si>
    <t>12/08/23  猿橋・朝日小沢・九鬼山・高指・朝日小沢上・猿橋</t>
  </si>
  <si>
    <t>2012/08/20</t>
  </si>
  <si>
    <t>12/08/20  陣馬高原下・七ツ久保林道・奈良子峠・ｵｷﾅﾂﾙｼ沢左岸尾根・々支尾根・堂所山西尾根・鞍骨沢左岸尾根・鞍骨橋</t>
  </si>
  <si>
    <t>2012/08/16</t>
  </si>
  <si>
    <t>12/08/16  東日原・カラ沢尾根・石尾根・水根分岐・水根沢林道・水根</t>
  </si>
  <si>
    <t>2012/08/10</t>
  </si>
  <si>
    <t>12/08/10  東日原・タル沢尾根・将門馬場・六ツ石山・奥多摩湖</t>
  </si>
  <si>
    <t>2012/08/06</t>
  </si>
  <si>
    <t>12/08/06  中日原・ネズミサス尾根・石尾根縦走路・奥多摩駅</t>
  </si>
  <si>
    <t>2012/08/02</t>
  </si>
  <si>
    <t>12/08/02  陣馬高原下・明王林道・ｵｷﾅﾂﾙｼ沢左岸尾根支尾根・ｵｷﾅﾂﾙｼ沢左岸尾根・陣馬山・一ノ尾ノ尾根・西沢・陣馬山登山口</t>
  </si>
  <si>
    <t>2012/07/26</t>
  </si>
  <si>
    <t>12/07/26  陣馬登山口・西沢林道・西沢・藤野駅</t>
  </si>
  <si>
    <t>2012/07/23</t>
  </si>
  <si>
    <t>12/07/23  甲斐大和・曲リ沢本流溯上・コンドウ丸・曲リ沢峠・曲リ沢支流経路・甲斐大和周回</t>
  </si>
  <si>
    <t>2012/07/19</t>
  </si>
  <si>
    <t>12/07/19  中日原・八丁尾根（八丁山）・鷹ノ巣尾根（お伊勢山）・鞘口ノクビレ・巳ノ戸水源巡視路・中日原</t>
  </si>
  <si>
    <t>2012/07/09</t>
  </si>
  <si>
    <t>12/07/09  甲斐大和・曲リ沢旧経路・曲リ沢峠：滝子山東峰・藤沢子神社・初狩</t>
  </si>
  <si>
    <t>2012/07/05</t>
  </si>
  <si>
    <t>12/07/05  倉沢の大ヒノキ・倉沢集落跡・幕岩尾根・ヨコスズ山・塩地谷・魚留橋・倉沢林道</t>
  </si>
  <si>
    <t>2012/07/02</t>
  </si>
  <si>
    <t>12/07/02  笹子駅・スミ沢・曲リ沢峠・曲リ沢支沢経路・林道終点・曲リ沢本流源頭・甲斐大和駅</t>
  </si>
  <si>
    <t>2012/06/28</t>
  </si>
  <si>
    <t>12/06/28  南郷バス停・落合橋・長尾尾根・熊倉山・浅間峠・トヤド浅間・上川乗バス停</t>
  </si>
  <si>
    <t>2012/06/25</t>
  </si>
  <si>
    <t>12/06/25  伊勢沢のヤマビル・裏高尾ヤゴ沢仕事道・ヤゴ沢左岸尾根</t>
  </si>
  <si>
    <t>2012/06/18</t>
  </si>
  <si>
    <t>12/06/18  千手山・力石峠・589m峰（鳥切分岐）・夕焼け小焼け</t>
    <phoneticPr fontId="3"/>
  </si>
  <si>
    <t>2012/06/14</t>
  </si>
  <si>
    <t>2012/06/11</t>
  </si>
  <si>
    <t>12/06/11  甲斐大和・曲り沢・曲り沢峠・コンドウ丸・大谷ｹ丸・大谷ｹ丸西尾根周回</t>
  </si>
  <si>
    <t>2012/06/07</t>
  </si>
  <si>
    <t>12/06/07  高尾山口・東高尾山稜・三沢峠・南高尾山稜・大垂水林道・大平林道・清滝コース周回</t>
  </si>
  <si>
    <t>2012/06/04</t>
  </si>
  <si>
    <t>2012/05/31</t>
  </si>
  <si>
    <t>12/05/31  鳥沢・下畑・倉岳山北尾根・倉岳山・倉岳山北東尾根・梁川</t>
  </si>
  <si>
    <t>2012/05/28</t>
  </si>
  <si>
    <t>12/05/28  高尾町高尾天満宮・城見台・蛇滝巻道・蛇滝から522m峰・千代田稲荷神社裏尾根・蛇滝林道・高尾天満宮</t>
  </si>
  <si>
    <t>2012/05/24</t>
  </si>
  <si>
    <t>12/05/24  高尾山旧登山道・蛇滝への巻道・日影沢林道への仕事道・高尾旧登山道・高尾山頂・日影への仕事道・日影沢</t>
  </si>
  <si>
    <t>2012/05/21</t>
  </si>
  <si>
    <t>12/05/21  日陰沢橋・下駄沢左岸尾根・犬越路・用木沢出合・手沢橋・手沢右岸尾根・大室山・日陰沢新道・日陰沢橋</t>
  </si>
  <si>
    <t>2012/05/17</t>
  </si>
  <si>
    <t>12/05/17  間明野・キリメ峠・恵能野川・御正人ノタル・滝子山東峰・寂ショウ尾根・笹子</t>
    <rPh sb="26" eb="27">
      <t>ヒト</t>
    </rPh>
    <phoneticPr fontId="3"/>
  </si>
  <si>
    <t>kzkoutdoor2@gmail.com</t>
    <phoneticPr fontId="3"/>
  </si>
  <si>
    <t>2012/05/14</t>
  </si>
  <si>
    <t>12/05/14  寄・中ノ沢橋・伊勢沢ノ頭南東尾根・伊勢沢ノ頭・山神峠・境隧道・玄倉</t>
  </si>
  <si>
    <t>2012/05/10</t>
  </si>
  <si>
    <t>12/05/10  モールトンで、裏高尾・蛇滝林道・高尾山旧登山道・圏央道 Alex Moulton</t>
    <phoneticPr fontId="3"/>
  </si>
  <si>
    <t>2012/05/07</t>
  </si>
  <si>
    <t>2012/04/25</t>
  </si>
  <si>
    <t>12/04/25  寄・シダンゴ山・秦野峠・伊勢沢ノ頭・檜岳・檜岳南東尾根・寄大橋・寄周回</t>
  </si>
  <si>
    <t>2012/04/19</t>
  </si>
  <si>
    <t>12/04/19  石和温泉駅周回・鳥坂トンネル・黒内ノ頭・トビサカ峠・大栃山・花鳥の杉・栗合バス停</t>
  </si>
  <si>
    <t>2012/04/12</t>
  </si>
  <si>
    <t>12/04/12  西ツチラ沢右岸尾根・大嵐山・小下沢・72号鉄塔・白沢峠・高尾陣馬縦走路西尾根・小仏</t>
  </si>
  <si>
    <t>2012/04/09</t>
  </si>
  <si>
    <t>12/04/09  新松田・寄・雨山峠・雨山橋・ユーシンロッジ・尊仏ノ土平・塔ノ岳・大倉尾根・大倉・渋沢</t>
  </si>
  <si>
    <t>2012/04/02</t>
  </si>
  <si>
    <t>12/04/02  寄（ﾔﾄﾞﾘｷﾞ）・寄大橋・檜岳南東尾根・檜岳・雨山峠・寄沢・寄大橋周回</t>
  </si>
  <si>
    <t>2012/03/26</t>
  </si>
  <si>
    <t>12/03/26  夕焼け小焼け・鞍骨沢林道・クラボネ沢右岸尾根・関場峠・611m峰・西ツチラ沢左岸尾根周回</t>
    <phoneticPr fontId="3"/>
  </si>
  <si>
    <t>2012/03/22</t>
  </si>
  <si>
    <t>2012/03/15</t>
  </si>
  <si>
    <t>12/03/15  鳥沢・倉岳山北尾根・倉岳山・山路峠・高畑山分岐・小篠貯水池・鳥沢周回</t>
  </si>
  <si>
    <t>2012/03/12</t>
  </si>
  <si>
    <t>12/03/12  関場バス停・要倉山・和田峠・陣馬山・堂所山・北尾根・関場バス停周回</t>
  </si>
  <si>
    <t>2012/03/08</t>
  </si>
  <si>
    <t>12/03/08  笹子・船橋沢・鶴ケ鳥屋山・５６１恩賜標・５６０恩賜標・唐沢林道・初狩駅</t>
  </si>
  <si>
    <t>2012/03/01</t>
  </si>
  <si>
    <t>12/03/01  日影駐車場・小仏城山北尾根・小仏城山・日影沢林道周回</t>
  </si>
  <si>
    <t>2012/02/27</t>
  </si>
  <si>
    <t>12/02/27  払沢ノ滝駐車場・時坂峠・御前山登山口・湯久保尾根・御前山・大ダワ・大岳山巻道・馬頭刈尾根・茅倉周回</t>
  </si>
  <si>
    <t>2012/02/20</t>
  </si>
  <si>
    <t>12/02/20  久保吊橋・久保分岐・茅ノ尾根・大室山ピストン</t>
  </si>
  <si>
    <t>2012/02/15</t>
  </si>
  <si>
    <t>2012/02/13</t>
  </si>
  <si>
    <t>12/02/13  塩水橋・本谷林道・キュウハ沢出合・三角沢ノ頭（寿岳）、ピストン</t>
    <rPh sb="33" eb="34">
      <t>コトブキ</t>
    </rPh>
    <rPh sb="34" eb="35">
      <t>ダケ</t>
    </rPh>
    <phoneticPr fontId="3"/>
  </si>
  <si>
    <t>2012/02/09</t>
  </si>
  <si>
    <t>12/02/09  笹子駅・トクモリ南尾根・トクモリ・米沢山・米沢山北尾根・甲斐大和駅</t>
  </si>
  <si>
    <t>2012/02/02</t>
  </si>
  <si>
    <t>2012/01/19</t>
  </si>
  <si>
    <t>12/01/19  笹子駅・お坊山東峰南峰・大鹿山・景徳院・甲斐大和駅</t>
    <phoneticPr fontId="3"/>
  </si>
  <si>
    <t>2012/01/16</t>
  </si>
  <si>
    <t>12/01/16  日影・高尾山北尾根・高尾山・高尾山北北東尾根（廃道登山道）・日影沢林道・日影</t>
  </si>
  <si>
    <t>2012/01/12</t>
  </si>
  <si>
    <t>12/01/12  大倉・三ノ塔尾根・三ノ塔・表尾根・烏尾山・烏尾尾根・戸川林道・大倉</t>
    <phoneticPr fontId="3"/>
  </si>
  <si>
    <t>2012/01/09</t>
  </si>
  <si>
    <t>12/01/09  日影・高尾山北北東尾根支尾根（廃道登山道）・高尾城山北東尾根末端・日影</t>
  </si>
  <si>
    <t>2012/01/05</t>
  </si>
  <si>
    <t>12/01/05  塩水橋・天王寺尾根・丹沢山・塔ノ岳・新大日・長尾尾根・キュウハ沢分岐・本谷橋・塩水橋</t>
  </si>
  <si>
    <t>INDEX11.html</t>
    <phoneticPr fontId="3"/>
  </si>
  <si>
    <t>2011/12/19</t>
  </si>
  <si>
    <t>11/12/19  上野原・井戸・軍刀利神社・笹尾根・三国山・醍醐丸・和田峠・陣馬高原下</t>
    <rPh sb="10" eb="13">
      <t>ウエノハラ</t>
    </rPh>
    <phoneticPr fontId="3"/>
  </si>
  <si>
    <t>2011/12/15</t>
  </si>
  <si>
    <t>11/12/15  笹子・新中橋・ＪＲ送電鉄塔巡視路・矢立ノ杉・旧登山路・笹子隧道・小路沢左岸尾根・甲斐大和</t>
  </si>
  <si>
    <t>2011/12/12</t>
  </si>
  <si>
    <t>11/12/12  早戸川橋・金沢橋袂・境界（栂立）尾根・本間橋分岐・本間沢右岸尾根・本間沢・早戸川林道・早戸川橋</t>
    <rPh sb="23" eb="24">
      <t>ツガ</t>
    </rPh>
    <rPh sb="24" eb="25">
      <t>タテ</t>
    </rPh>
    <phoneticPr fontId="3"/>
  </si>
  <si>
    <t>0815outdoor@gmail.comA</t>
    <phoneticPr fontId="3"/>
  </si>
  <si>
    <t>2011/12/08</t>
  </si>
  <si>
    <t>11/12/08  水沢橋・599ｍ峰・焼山沢右岸尾根・幕岩上部・幕岩下部・焼山沢左又・焼山沢・水沢橋</t>
    <rPh sb="29" eb="30">
      <t>イワ</t>
    </rPh>
    <rPh sb="34" eb="35">
      <t>イワ</t>
    </rPh>
    <phoneticPr fontId="3"/>
  </si>
  <si>
    <t>2011/12/05</t>
  </si>
  <si>
    <t>11/12/05  水沢橋・桃ノ木林道・焼山沢左岸尾根・焼山平戸経路・焼山沢・倉沢溯上・水沢橋</t>
  </si>
  <si>
    <t>2011/11/24</t>
  </si>
  <si>
    <t>11/11/24  早戸川（魚止橋・伝道・雷平）・原小屋沢（雷平・雷滝・カヤノ沢出合）,ピストン</t>
    <phoneticPr fontId="3"/>
  </si>
  <si>
    <t>2011/11/21</t>
  </si>
  <si>
    <t>11/11/21  奥多摩むかし道</t>
    <phoneticPr fontId="3"/>
  </si>
  <si>
    <t>2011/11/16</t>
  </si>
  <si>
    <t>11/11/16  日陰沢橋・広河原・仏谷出合・ミカゲ沢ノ頭北西尾根・ミカゲ沢ノ頭・丹沢主脈・金山谷乗越・源造尾根・彦右エ門谷・日陰沢橋</t>
  </si>
  <si>
    <t>2011/11/14</t>
  </si>
  <si>
    <t>11/11/14  水沢橋ゲート・奥野林道・馬ノ背・ガタクリ峰・伊勢沢・伊勢沢林道・水沢橋ゲート</t>
  </si>
  <si>
    <t>2011/11/10</t>
  </si>
  <si>
    <t>11/11/10  甲斐大和駅・道の駅甲斐大和・笹子雁ケ原摺山北西尾根・笹子雁ケ原摺山・新中橋・笹子駅</t>
  </si>
  <si>
    <t>2011/11/07</t>
  </si>
  <si>
    <t>11/11/07  川井駅・真名井橋・真名井北陵・真名井沢ノ頭・赤杭尾根・赤杭山・川井駅</t>
  </si>
  <si>
    <t>2011/10/27</t>
  </si>
  <si>
    <t>11/10/27  日陰沢橋・犬越路・小笄・大笄・熊笹ノ峰・ヤダ尾根・日陰沢橋</t>
    <phoneticPr fontId="3"/>
  </si>
  <si>
    <t>2011/10/20</t>
  </si>
  <si>
    <t>11/10/20  夕焼け小焼け・南土代沢林道・北高尾山稜・地蔵ピーク・小仏関跡・高尾駅</t>
    <phoneticPr fontId="3"/>
  </si>
  <si>
    <t>2011/10/17</t>
  </si>
  <si>
    <t>11/10/17  水晶橋・城ケ尾山峠・信玄平・地蔵平・屏風岩山・大滝峠上・畦ケ丸避難小屋・モロクボ沢ノ頭・大界木山・城ケ尾山峠・水晶橋</t>
  </si>
  <si>
    <t>2011/10/12</t>
  </si>
  <si>
    <t>11/10/12  山伏峠・大棚ノ頭・樅ノ木沢の頭・菰釣山ピストン</t>
    <phoneticPr fontId="3"/>
  </si>
  <si>
    <t>2011/10/06</t>
  </si>
  <si>
    <t>2011/10/03</t>
  </si>
  <si>
    <t>2011/09/29</t>
  </si>
  <si>
    <t>11/09/29  初狩駅・唐沢林道・恩６５０石標・恩６２９石標・鶴ケ鳥屋山・船橋沢・笹子駅</t>
  </si>
  <si>
    <t>2011/09/26</t>
  </si>
  <si>
    <t>11/09/26  日原大沢バス停・加藍神社・山ノ神尾根・狩倉山・六ツ石山・水根・奥多摩湖</t>
  </si>
  <si>
    <t>2011/09/15</t>
  </si>
  <si>
    <t>11/09/15  神ノ川キャンプ場・鐘撞山・大室山ピストン</t>
  </si>
  <si>
    <t>2011/09/08</t>
  </si>
  <si>
    <t>11/09/08  御坂藤野木沢・御坂峠・御坂山・八丁峠・清八峠・笹子駅</t>
  </si>
  <si>
    <t>2011/08/29</t>
  </si>
  <si>
    <t>11/08/29  底沢から送電鉄塔「新多摩線」69号～75号巡視路で夕焼け小焼けまで</t>
    <phoneticPr fontId="3"/>
  </si>
  <si>
    <t>2011/08/18</t>
  </si>
  <si>
    <t>11/08/18  北ツチラ沢・75号鉄塔・北高尾山稜・74号鉄塔・小下沢林道・73，72号鉄塔・景信山巻道・ヤゴ沢</t>
  </si>
  <si>
    <t>2011/08/15</t>
  </si>
  <si>
    <t>11/08/15  間明野・キリメ峠・大久保山・１８号鉄塔・恵能野川・１９号鉄塔・殿平・藤沢子神社・初狩駅</t>
    <phoneticPr fontId="3"/>
  </si>
  <si>
    <t>2011/08/11</t>
  </si>
  <si>
    <t>11/08/11  笹子駅・寂ショウ尾根・浜立山・浜立山南尾根・スミ沢・大蔵沢大鹿林道・笹子駅</t>
  </si>
  <si>
    <t>2011/08/08</t>
  </si>
  <si>
    <t>11/08/08  日影・小仏城山北尾根・城山巻道・陣馬高尾縦走路・景信山巻道・景信山東尾根・日影</t>
  </si>
  <si>
    <t>2011/08/04</t>
  </si>
  <si>
    <t>2011/08/01</t>
  </si>
  <si>
    <t>11/08/01  陣馬登山口・西沢林道・栃谷林道・イタドリ沢ノ頭・矢ノ音・与瀬神社・相模湖駅</t>
    <phoneticPr fontId="3"/>
  </si>
  <si>
    <t>2011/07/25</t>
  </si>
  <si>
    <t>11/07/25  陣馬登山口・西沢・一ノ尾ノ尾根・陣馬山・奈良子峠・オキナツルシ沢・陣馬高原下バス停</t>
    <phoneticPr fontId="3"/>
  </si>
  <si>
    <t>2011/07/18</t>
  </si>
  <si>
    <t>11/07/18  都留市駅・道坂隧道・今倉山・二十六夜山・上戸沢・赤坂駅</t>
  </si>
  <si>
    <t>2011/07/14</t>
  </si>
  <si>
    <t>11/07/14  夕焼け小焼け・西ツチラ沢左岸尾根・三本松北尾根・西ツチラ沢右岸尾根・黒ドッケ」北尾根・夕焼け小焼け</t>
  </si>
  <si>
    <t>2011/07/11</t>
  </si>
  <si>
    <t>11/07/11  水沢橋・焼山沢</t>
  </si>
  <si>
    <t>2011/07/07</t>
  </si>
  <si>
    <t>11/07/07  小下沢林道・作業小屋跡・７４号鉄塔・北高尾山稜・堂所山・高尾陣馬縦走路・７２号鉄塔・作業小屋跡</t>
  </si>
  <si>
    <t>2011/07/04</t>
  </si>
  <si>
    <t>2011/06/30</t>
  </si>
  <si>
    <t>11/06/30  石和温泉駅・檜峰神社前・神座山川左岸尾根・檜峰神社</t>
  </si>
  <si>
    <t>2011/06/27</t>
  </si>
  <si>
    <t>11/06/27  南郷落合橋・長尾尾根・軍茶利山・熊倉山・浅間峠・上川乗・南郷バス停・矢沢林道</t>
  </si>
  <si>
    <t>2011/06/23</t>
  </si>
  <si>
    <t>11/06/23  養沢神社・サルギ尾根・高岩山・大岳山・馬頭刈尾根・大岳鍾乳洞・養沢神社</t>
  </si>
  <si>
    <t>2011/06/16</t>
  </si>
  <si>
    <t>11/06/16  道の駅道志・鳥胸山・浦安峠・甲相境界尾根・城ケ尾峠・中ノ丸・ブナ沢乗越・菰釣山・西沢林道・道の駅道志</t>
  </si>
  <si>
    <t>2011/06/13</t>
  </si>
  <si>
    <t>2011/06/09</t>
  </si>
  <si>
    <t>11/06/09  道志湯花ノ沢駐車場・加入道山・白石峠・モロクボ沢ノ頭・畦ケ丸・モロクボ沢ノ頭・大界木山・浦安峠・駐車場</t>
  </si>
  <si>
    <t>2011/06/06</t>
  </si>
  <si>
    <t>11/06/06  谷峨・大滝橋・大滝峠上・畦ケ丸・善六ノタワ・西沢出合・西丹沢自然教室・谷峨</t>
  </si>
  <si>
    <t>2011/05/26</t>
  </si>
  <si>
    <t>texteq@gmail.com</t>
    <phoneticPr fontId="3"/>
  </si>
  <si>
    <t>2011/05/19</t>
  </si>
  <si>
    <t>11/05/19  日陰沢橋・伊勢沢出合・絵瀬尾根（伊勢沢左岸尾根）・地蔵岳・姫次・袖平山・風巻ノ頭・日陰沢橋</t>
    <rPh sb="43" eb="44">
      <t>ヒラ</t>
    </rPh>
    <phoneticPr fontId="3"/>
  </si>
  <si>
    <t>2011/05/16</t>
  </si>
  <si>
    <t>11/05/16  札掛・行者岳北東尾根・行者岳・政次郎尾根・戸沢・書策新道・新大日・長尾尾根境沢分岐・札掛</t>
    <phoneticPr fontId="3"/>
  </si>
  <si>
    <t>2011/05/09</t>
  </si>
  <si>
    <t>11/05/09  本間橋・無名ノ頭北尾根・無名ノ頭・本間ノ頭・本間ノ頭北尾根・本間橋</t>
  </si>
  <si>
    <t>2011/05/05</t>
  </si>
  <si>
    <t>11/05/05  魚止橋・伝道先早戸川渡渉・円山木ノ頭北尾根・円山木ノ頭・無名ノ頭・無名ノ頭北尾根・魚止橋</t>
  </si>
  <si>
    <t>2011/05/02</t>
  </si>
  <si>
    <t>11/05/02  魚止橋・早戸大滝・大滝新道・丹沢主脈・白馬尾根・雷平・魚留橋</t>
  </si>
  <si>
    <t>2011/04/28</t>
  </si>
  <si>
    <t>11/04/28  日影沢林道・小仏城山・大平林道・国道２０号</t>
  </si>
  <si>
    <t>2011/04/24</t>
  </si>
  <si>
    <t>11/04/24  中日原・稲村岩尾根・鷹ノ巣山・水根沢林道・奥多摩湖</t>
  </si>
  <si>
    <t>2011/04/21</t>
  </si>
  <si>
    <t>2011/04/18</t>
  </si>
  <si>
    <t>11/04/18  笹平・松生山・浅間嶺・人里（バス停の枝垂れ桜）</t>
  </si>
  <si>
    <t>2011/04/14</t>
  </si>
  <si>
    <t>11/04/14  秦野・ヤビツ峠・岳ノ台・三ノ塔・新大日・塔ノ岳・大倉尾根・大倉・渋沢</t>
  </si>
  <si>
    <t>2011/04/04</t>
  </si>
  <si>
    <t>11/04/04  寸沢嵐帝京大学バス停・高塚山・石老山・大明神山・相模湖トレジャーフォレストバス停</t>
  </si>
  <si>
    <t>2011/03/31</t>
  </si>
  <si>
    <t>11/03/31  塩水橋・キュウハ沢出合・オバケ沢出合・木ノ又大日北東尾根・新大日・長尾尾根・上ノ丸・本谷吊橋</t>
  </si>
  <si>
    <t>2011/03/28</t>
  </si>
  <si>
    <t>11/03/28  石老山登山口・相模湖休養村キャンプ場・大明神展望台・石老山・高塚山・顕鏡寺・大垂水峠</t>
  </si>
  <si>
    <t>2011/03/24</t>
  </si>
  <si>
    <t>11/03/24  宮尾神社・鳥切場・弾左衛門ノ峰・一歩地山・吊尾根・水場・ににく沢林道・関場</t>
  </si>
  <si>
    <t>2011/03/17</t>
  </si>
  <si>
    <t>11/03/17  小仏関所跡・地蔵ピーク・富士見台・八王子城山・城山林道・荒井バス停</t>
  </si>
  <si>
    <t>2011/03/10</t>
  </si>
  <si>
    <t>11/03/10  塩水橋・キュウハ沢出合・エンジン・四町四反ノ沢出合・竜ケ馬場東尾根・丹沢山・堂平・キュウハ沢出合・塩水橋</t>
    <phoneticPr fontId="3"/>
  </si>
  <si>
    <t>2011/03/03</t>
  </si>
  <si>
    <t>11/03/03  塩水橋・キュウハ沢出合・クモガフチ経路・天王寺尾根・丹沢山・日高・三角沢ノ頭（寿岳）・日高経路・キュウハ沢出合・塩水橋</t>
    <rPh sb="45" eb="46">
      <t>サワ</t>
    </rPh>
    <rPh sb="49" eb="50">
      <t>コトブキ</t>
    </rPh>
    <rPh sb="50" eb="51">
      <t>ダケ</t>
    </rPh>
    <phoneticPr fontId="3"/>
  </si>
  <si>
    <t>2011/02/24</t>
  </si>
  <si>
    <t>11/02/24  甲斐大和・米沢山北尾根・米沢山・お坊山・お坊山東峰南東尾根・笹子</t>
  </si>
  <si>
    <t>2011/02/21</t>
  </si>
  <si>
    <t>11/02/21  塩水橋・キュウハ沢出合・三角沢ノ頭（寿岳）・キュウハ沢出合・エンジン・塩水橋</t>
    <rPh sb="28" eb="29">
      <t>コトブキ</t>
    </rPh>
    <rPh sb="29" eb="30">
      <t>ダケ</t>
    </rPh>
    <phoneticPr fontId="3"/>
  </si>
  <si>
    <t>2011/02/17</t>
  </si>
  <si>
    <t>11/02/17  白丸駅・天地山・鋸尾根・奥多摩駅</t>
  </si>
  <si>
    <t>2011/02/14</t>
  </si>
  <si>
    <t>11/02/14  小仏峠・陣馬高尾縦走路西側水平道・底沢峠・72号鉄塔・小下沢・景信山北林道・景信山登山口</t>
  </si>
  <si>
    <t>2011/02/07</t>
  </si>
  <si>
    <t>11/02/07  水沢橋・焼小屋沢左岸尾根・東海自然歩道・焼小屋沢右岸尾根・伊勢沢・伊勢沢林道・水沢橋</t>
  </si>
  <si>
    <t>2011/02/03</t>
  </si>
  <si>
    <t>11/02/03  塩水橋・弁天杉・円山木ノ頭北尾根・無名ノ頭・本間ノ頭北尾根・塩水橋</t>
    <rPh sb="23" eb="24">
      <t>キタ</t>
    </rPh>
    <rPh sb="36" eb="37">
      <t>キタ</t>
    </rPh>
    <phoneticPr fontId="3"/>
  </si>
  <si>
    <t>0815pantani@gmail.comA</t>
    <phoneticPr fontId="3"/>
  </si>
  <si>
    <t>2011/01/31</t>
  </si>
  <si>
    <t>11/01/31  水沢橋・焼小屋沢右岸尾根・東海自然歩道・鳥屋分岐・崩壊地・倉沢分岐・水沢橋</t>
  </si>
  <si>
    <t>2011/01/28</t>
  </si>
  <si>
    <t>11/01/28  札掛・長尾尾根・新大日・塔ノ岳・行者ケ岳・鳥尾山・三ノ塔地蔵・ヨモギ平・札掛</t>
  </si>
  <si>
    <t>2011/01/24</t>
  </si>
  <si>
    <t>11/01/24  ヤゴ沢右岸尾根・小仏作業道・小仏・日影林道・廃道登山道・奥高尾・小仏城山北尾根</t>
  </si>
  <si>
    <t>2011/01/20</t>
  </si>
  <si>
    <t>11/01/20  笹子駅・角研山北尾根・ヤグラ・船橋沢・笹子駅</t>
  </si>
  <si>
    <t>2011/01/17</t>
  </si>
  <si>
    <t>11/01/17  矢沢橋・トヤド浅間・浅間峠・軍茶利山・長尾尾根・落合橋</t>
  </si>
  <si>
    <t>2011/01/13</t>
  </si>
  <si>
    <t>11/01/13  魚止橋・雷平・早戸大滝・本谷沢・魔法のトラロープ・白馬尾根・雷平・魚止橋</t>
  </si>
  <si>
    <t>2011/01/06</t>
  </si>
  <si>
    <t>11/01/06  魚止橋・雷平・雷滝・市原新道・蛭ケ岳・鬼ケ岩・白馬尾根・雷平・魚止橋</t>
  </si>
  <si>
    <t>INDEX10.html</t>
    <phoneticPr fontId="3"/>
  </si>
  <si>
    <t>2010/12/31</t>
  </si>
  <si>
    <t>10/12/31  小下沢林道・富士見台・高ドッケ北尾根・松嶽神社・杉沢ノ頭北尾根・富士見台・小下沢林道</t>
  </si>
  <si>
    <t>2010/12/27</t>
  </si>
  <si>
    <t>10/12/27  魚止橋・早戸大滝・瀬戸沢ノ頭・本間ノ頭・魚止橋</t>
  </si>
  <si>
    <t>2010/12/23</t>
  </si>
  <si>
    <t>10/12/23  魚止橋・榛ノ木丸東尾根・榛ノ木丸・姫次・榛ノ木丸南東尾根・造林小屋・早戸川・伝道・魚止橋</t>
    <rPh sb="14" eb="15">
      <t>ハン</t>
    </rPh>
    <rPh sb="16" eb="17">
      <t>キ</t>
    </rPh>
    <rPh sb="17" eb="18">
      <t>マル</t>
    </rPh>
    <rPh sb="18" eb="19">
      <t>ヒガシ</t>
    </rPh>
    <rPh sb="19" eb="21">
      <t>オネ</t>
    </rPh>
    <phoneticPr fontId="3"/>
  </si>
  <si>
    <t>2010/12/16</t>
  </si>
  <si>
    <t>10/12/16  和田バス停・茅丸・矢沢林道・南郷バス停</t>
  </si>
  <si>
    <t>2010/12/09</t>
  </si>
  <si>
    <t>10/12/09  上青根・黍殻山北西尾根・黍殻山・釜立沢右岸尾根、左岸経路・上青根</t>
  </si>
  <si>
    <t>2010/12/06</t>
  </si>
  <si>
    <t>10/12/06  エビラ沢大滝・袖平山・袖平山北尾根・神ノ川林道・エビラ沢橋</t>
  </si>
  <si>
    <t>2010/12/02</t>
  </si>
  <si>
    <t>10/12/02  青根小屋戸沢・袖平山北尾根・姫次・原小屋平水場・八丁坂分岐・釜立林道登山口</t>
  </si>
  <si>
    <t>2010/11/25</t>
  </si>
  <si>
    <t>10/11/25  水沢橋・伊勢沢林道・伊勢沢・ガタクリ峰・東海自然歩道・焼山沢・水沢橋</t>
    <rPh sb="41" eb="42">
      <t>ミズ</t>
    </rPh>
    <phoneticPr fontId="3"/>
  </si>
  <si>
    <t>2010/11/22</t>
  </si>
  <si>
    <t>10/11/22  南郷・矢沢林道・茅丸・連行峰・万六尾根・柏木野</t>
  </si>
  <si>
    <t>2010/11/18</t>
  </si>
  <si>
    <t>10/11/18  日陰沢橋・下駄沢左岸尾根・神ノ川林道・水平道で大谷沢から旧日陰沢新道・黒岩・日陰沢橋</t>
    <phoneticPr fontId="3"/>
  </si>
  <si>
    <t>2010/11/11</t>
  </si>
  <si>
    <t>10/11/11  間明野・大久保山・岡松ノ峰・小沢ドウミ・恵能野川・殿平・初狩駅</t>
  </si>
  <si>
    <t>2010/11/08</t>
  </si>
  <si>
    <t>10/11/08  日陰沢橋・下駄沢左岸尾根・犬越路隧道・犬越路・大室山・日陰沢新道</t>
  </si>
  <si>
    <t>2010/11/04</t>
  </si>
  <si>
    <t>10/11/04  徳並山・古部山・三角コンバ・境沢ノ頭・宮宕山・甲州高尾山・深沢・旧大日影トンネル</t>
  </si>
  <si>
    <t>2010/11/01</t>
  </si>
  <si>
    <t>10/11/01  北土代沢林道・北高尾山稜・小下沢林道・奥高尾縦走路・白沢林道・ヤゴサワ右岸尾根</t>
  </si>
  <si>
    <t>smrmks@gmail.com</t>
    <phoneticPr fontId="3"/>
  </si>
  <si>
    <t>2010/10/18</t>
  </si>
  <si>
    <t>10/10/18  東高尾山稜・南高尾山稜・大垂水、大平、高尾林道・高尾山６号路</t>
  </si>
  <si>
    <t>2010/10/14</t>
  </si>
  <si>
    <t>10/10/14  日陰沢橋・犬越路・用木沢出合・ゴーラ沢出合・檜洞丸・ヤダ尾根</t>
    <rPh sb="12" eb="13">
      <t>サワ</t>
    </rPh>
    <phoneticPr fontId="3"/>
  </si>
  <si>
    <t>2010/10/10</t>
  </si>
  <si>
    <t>10/10/10  ヤゴ沢右岸尾根・６８号７２号鉄塔・小下沢林道・７４号７５号鉄塔・西ツチラ沢</t>
  </si>
  <si>
    <t>2010/10/07</t>
  </si>
  <si>
    <t>2010/10/04</t>
  </si>
  <si>
    <t>10/10/04  北土代沢林道・７５号送電鉄塔・関場峠・小下沢・７２号鉄塔・ヤゴ沢右岸尾根</t>
  </si>
  <si>
    <t>2010/09/20</t>
  </si>
  <si>
    <t>2010/09/13</t>
  </si>
  <si>
    <t>10/09/13  笹子・船橋沢・鶴ケ鳥屋山・恩６５０石標・唐沢林道・初狩</t>
  </si>
  <si>
    <t>2010/09/09</t>
  </si>
  <si>
    <t>10/09/09  高尾山口・稲荷山・大平林道・大垂水峠・大垂水林道・中沢林道・高尾山口</t>
    <rPh sb="10" eb="14">
      <t>タカオサングチ</t>
    </rPh>
    <rPh sb="40" eb="44">
      <t>タカオサングチ</t>
    </rPh>
    <phoneticPr fontId="3"/>
  </si>
  <si>
    <t>2010/08/30</t>
  </si>
  <si>
    <t>10/08/30  笹子駅・清八峠・大幡山・三ツ峠山（三山）・天上山・河口湖駅</t>
  </si>
  <si>
    <t>2010/08/26</t>
  </si>
  <si>
    <t>10/08/26  荷田子峠・臼杵山・市道山・醍醐分岐・ににく沢・関場</t>
  </si>
  <si>
    <t>2010/08/23</t>
  </si>
  <si>
    <t>10/08/23  藤倉・陣馬尾根・小河内峠・月夜見山・風張峠・鞘口峠・三頭大滝・数馬</t>
    <rPh sb="14" eb="15">
      <t>ウマ</t>
    </rPh>
    <phoneticPr fontId="3"/>
  </si>
  <si>
    <t>2010/08/19</t>
  </si>
  <si>
    <t>10/08/19  伊勢沢林道・伊勢沢・山ビル（蛭）で撤退</t>
  </si>
  <si>
    <t>2010/08/16</t>
  </si>
  <si>
    <t>10/08/16  梁川駅・月屋根沢・立野峠・倉岳山・倉岳山北西尾根・オシノ沢・鳥沢駅</t>
    <rPh sb="15" eb="16">
      <t>ヤ</t>
    </rPh>
    <phoneticPr fontId="3"/>
  </si>
  <si>
    <t>2010/08/14</t>
  </si>
  <si>
    <t>10/08/14  千手山・力石峠・５８９ｍ峰・鳥切場・醍醐・関場</t>
  </si>
  <si>
    <t>2010/08/05</t>
  </si>
  <si>
    <t>10/08/05  陣馬登山口・栃谷・吉野沢・矢の音・貝沢・相模湖駅</t>
  </si>
  <si>
    <t>2010/08/02</t>
  </si>
  <si>
    <t>10/08/02  藤野駅・イタドリ沢ノ頭・栃谷・吉野沢</t>
  </si>
  <si>
    <t>2010/07/26</t>
  </si>
  <si>
    <t>10/07/26  甲斐大和駅・大谷ケ丸西尾根・大谷ケ丸北峰ピストン</t>
  </si>
  <si>
    <t>2010/07/15</t>
  </si>
  <si>
    <t>10/07/15  山中・妻坂峠・武甲山・小持山・大持山・妻坂峠・山中</t>
    <rPh sb="17" eb="20">
      <t>ブコウサン</t>
    </rPh>
    <phoneticPr fontId="3"/>
  </si>
  <si>
    <t>2010/07/12</t>
  </si>
  <si>
    <t>10/07/12  高尾山バリエーションコース・小仏城山・稲荷山コース</t>
  </si>
  <si>
    <t>2010/07/08</t>
  </si>
  <si>
    <r>
      <t>10/07/08  間明野・大久保山・岡松ノ峰・小沢ドウミ・ホリヌキドウミ・大谷ケ丸北峰・</t>
    </r>
    <r>
      <rPr>
        <b/>
        <u/>
        <sz val="9"/>
        <color indexed="17"/>
        <rFont val="ＭＳ Ｐゴシック"/>
        <family val="3"/>
        <charset val="128"/>
      </rPr>
      <t>コースミスで大蔵沢大鹿林道</t>
    </r>
    <r>
      <rPr>
        <u/>
        <sz val="9"/>
        <color indexed="17"/>
        <rFont val="ＭＳ Ｐゴシック"/>
        <family val="3"/>
        <charset val="128"/>
      </rPr>
      <t>・甲斐大和駅</t>
    </r>
    <rPh sb="19" eb="21">
      <t>オカマツ</t>
    </rPh>
    <rPh sb="22" eb="23">
      <t>ミネ</t>
    </rPh>
    <rPh sb="42" eb="44">
      <t>キタミネ</t>
    </rPh>
    <rPh sb="51" eb="53">
      <t>オオクラ</t>
    </rPh>
    <rPh sb="53" eb="54">
      <t>サワ</t>
    </rPh>
    <rPh sb="54" eb="58">
      <t>オオシカリンドウ</t>
    </rPh>
    <phoneticPr fontId="3"/>
  </si>
  <si>
    <t>2010/07/05</t>
  </si>
  <si>
    <t>10/07/05  名郷・武川岳・妻坂峠・大持山・鳥首峠・白岩</t>
  </si>
  <si>
    <t>2010/07/01</t>
  </si>
  <si>
    <t>10/07/01  間明野・恵能野川・アモウ沢乗越・スミ沢・笹子</t>
  </si>
  <si>
    <t>2010/06/28</t>
  </si>
  <si>
    <t>10/06/28  景信山東尾根・小下沢源頭・74号鉄塔・小下沢林道</t>
  </si>
  <si>
    <t>2010/06/10</t>
  </si>
  <si>
    <t>10/06/10  大谷ケ丸西尾根・ハマイバ丸・大蔵高丸・湯ノ沢峠</t>
    <phoneticPr fontId="3"/>
  </si>
  <si>
    <t>2010/06/07</t>
  </si>
  <si>
    <t>10/06/07  名郷・鳥首峠・橋小屋ノ頭・タタラノ頭・蕨山・名郷</t>
  </si>
  <si>
    <t>2010/06/03</t>
  </si>
  <si>
    <t>10/06/03  陣馬山登山口・栃谷尾根・奈良子尾根・イタドリ沢ノ頭・藤野駅</t>
    <phoneticPr fontId="3"/>
  </si>
  <si>
    <t>2010/05/31</t>
  </si>
  <si>
    <t>10/05/31  広河原・源三尾根・蛭ケ岳・地蔵尾根・広河原</t>
  </si>
  <si>
    <t>2010/05/27</t>
  </si>
  <si>
    <t>10/05/27  久保吊橋・大室山・大渡分岐・大渡・久保分岐・久保吊橋</t>
  </si>
  <si>
    <t>2010/05/20</t>
  </si>
  <si>
    <t>10/05/20  関場・要倉山・高茶山・和田峠・奈良子峠・陣馬高原下</t>
  </si>
  <si>
    <t>2010/05/17</t>
  </si>
  <si>
    <t>10/05/17  大室指・椿分岐・大室山ピストン</t>
  </si>
  <si>
    <t>2010/05/13</t>
  </si>
  <si>
    <t>10/05/13  徳並山・三角コンバ・境沢ノ頭・宮宕山・棚横手・甲州高尾山</t>
  </si>
  <si>
    <t>2010/05/06</t>
  </si>
  <si>
    <t>10/05/06  神ノ川キャンプ場・鐘撞山・大室山・折花橋・エビラ沢橋</t>
    <phoneticPr fontId="3"/>
  </si>
  <si>
    <t>2010/05/03</t>
  </si>
  <si>
    <t>10/05/03  道坂隧道・御正体山・ハガケ山・文台山・小野</t>
    <rPh sb="12" eb="14">
      <t>ズイドウ</t>
    </rPh>
    <phoneticPr fontId="3"/>
  </si>
  <si>
    <t>2010/04/29</t>
  </si>
  <si>
    <t>10/04/29  上野原市久野本バス停・土俵岳・日原峠・人里</t>
  </si>
  <si>
    <t>2010/04/26</t>
  </si>
  <si>
    <t>10/04/26  笹平・ヨメトリ坂・市道山・峰見通り・８２号鉄塔・関場</t>
  </si>
  <si>
    <t>2010/04/08</t>
  </si>
  <si>
    <t>10/04/08  鳩ノ巣・船井戸・日向沢ノ峰・都県境尾根・棒ノ折山・奥茶屋・川井</t>
  </si>
  <si>
    <t>2010/03/15</t>
  </si>
  <si>
    <t>10/03/15  阿寺沢入口・坪山・西原峠・佐野峠・中風呂</t>
  </si>
  <si>
    <t>2010/03/08</t>
  </si>
  <si>
    <t>10/03/08  初狩・屏風岩・高川山・むすび山・大月</t>
  </si>
  <si>
    <t>2010/03/01</t>
  </si>
  <si>
    <t>10/03/01  日影・城山・小仏・美女谷・明王峠・イタドリ沢ノ頭</t>
  </si>
  <si>
    <t>2010/02/25</t>
  </si>
  <si>
    <t>2010/02/22</t>
  </si>
  <si>
    <t>10/02/22  景信山・明王峠・矢の音・イタドリ沢ノ頭・藤野</t>
  </si>
  <si>
    <t>2010/02/08</t>
  </si>
  <si>
    <t>10/02/08  陣馬高原下・奈良子峠・堂所山・北高尾山稜・小仏関</t>
  </si>
  <si>
    <t>2010/02/04</t>
  </si>
  <si>
    <t>10/02/04  シダクラ沢左岸尾根・御前山・湯久保尾根</t>
  </si>
  <si>
    <t>2010/02/01</t>
  </si>
  <si>
    <t>10/02/01  浅間尾根を風張峠から払沢ノ滝入口まで</t>
    <phoneticPr fontId="3"/>
  </si>
  <si>
    <t>2010/01/25</t>
  </si>
  <si>
    <t>10/01/25  鳩ノ巣城山・海沢探勝路・大岳山・つづら岩・払沢ノ滝バス停</t>
  </si>
  <si>
    <t>2010/01/21</t>
  </si>
  <si>
    <t>10/01/21  古部山南東尾根・徳並山・勝沼尾根・大日影トンネル</t>
  </si>
  <si>
    <t>2010/01/18</t>
  </si>
  <si>
    <t>2010/01/14</t>
  </si>
  <si>
    <t>10/01/14  朝日小沢上・桐木差山・九鬼山・田野倉駅</t>
    <phoneticPr fontId="3"/>
  </si>
  <si>
    <t>2010/01/07</t>
  </si>
  <si>
    <t>2010/01/04</t>
  </si>
  <si>
    <t>10/01/04  初狩駅・滝子山・景徳院・甲斐大和</t>
    <rPh sb="25" eb="26">
      <t>ワ</t>
    </rPh>
    <phoneticPr fontId="3"/>
  </si>
  <si>
    <t>INDEX09.html</t>
    <phoneticPr fontId="3"/>
  </si>
  <si>
    <t>2009/12/31</t>
  </si>
  <si>
    <t>09/12/31  札掛・ヨモギ平・三ノ塔・ヤビツ峠・イタツミ尾根・大山・大山北尾根</t>
    <rPh sb="34" eb="36">
      <t>オオヤマ</t>
    </rPh>
    <phoneticPr fontId="3"/>
  </si>
  <si>
    <t>2009/12/21</t>
  </si>
  <si>
    <t>09/12/21  倉沢橋・棒杭尾根・三ツドッケ・ハンギョウ尾根・鍾乳洞</t>
    <rPh sb="12" eb="13">
      <t>ハシ</t>
    </rPh>
    <phoneticPr fontId="3"/>
  </si>
  <si>
    <t>2009/12/17</t>
  </si>
  <si>
    <t>kobiki469@gmail.com</t>
    <phoneticPr fontId="3"/>
  </si>
  <si>
    <t>2009/12/14</t>
  </si>
  <si>
    <t>09/12/14  笹子・お坊山東峰南尾根・米沢山北尾根・甲斐大和</t>
  </si>
  <si>
    <t>2009/12/10</t>
  </si>
  <si>
    <t>09/12/10  肝要・三室山・日ノ出山・金毘羅尾根</t>
    <phoneticPr fontId="3"/>
  </si>
  <si>
    <t>2009/11/30</t>
  </si>
  <si>
    <t>09/11/30  甲斐大和駅・小路沢ノ頭北尾根・笹子雁ケ腹摺山北尾根周回</t>
  </si>
  <si>
    <t>2009/11/26</t>
  </si>
  <si>
    <t>09/11/26  広河原・源三尾根・檜洞丸・檜洞丸北尾根・広河原</t>
    <rPh sb="15" eb="16">
      <t>サン</t>
    </rPh>
    <rPh sb="16" eb="18">
      <t>オネ</t>
    </rPh>
    <phoneticPr fontId="3"/>
  </si>
  <si>
    <t>2009/11/23</t>
  </si>
  <si>
    <t>09/11/23  浜沢バス停・二十六夜山・寺下峠・梁川駅</t>
  </si>
  <si>
    <t>2009/11/18</t>
  </si>
  <si>
    <t>09/11/18  早戸大滝・雷滝・渡渉断念</t>
  </si>
  <si>
    <t>2009/11/16</t>
  </si>
  <si>
    <t>09/11/16  日陰沢橋・檜洞丸北尾根・熊笹ノ峰・犬越路隧道から作業道</t>
  </si>
  <si>
    <t>2009/11/09</t>
  </si>
  <si>
    <t>2009/11/05</t>
  </si>
  <si>
    <t>09/11/05  奥野林道・鳥屋分岐下・焼山沢・水沢橋</t>
  </si>
  <si>
    <t>2009/11/02</t>
  </si>
  <si>
    <t>09/11/02  浜沢・立野峠・穴路峠・倉岳山・鳥沢</t>
    <rPh sb="18" eb="19">
      <t>ミチ</t>
    </rPh>
    <phoneticPr fontId="3"/>
  </si>
  <si>
    <t>2009/10/29</t>
  </si>
  <si>
    <t>2009/10/22</t>
  </si>
  <si>
    <t>09/10/22  鳥沢駅・扇山・百蔵山・猿橋駅</t>
  </si>
  <si>
    <t>2009/10/19</t>
  </si>
  <si>
    <t>2009/10/15</t>
  </si>
  <si>
    <t>2009/10/12</t>
  </si>
  <si>
    <t>09/10/12  平石尾根・本仁田山・花折戸尾根</t>
  </si>
  <si>
    <t>2009/10/01</t>
  </si>
  <si>
    <t>09/10/01  栃谷坂沢林道</t>
    <rPh sb="12" eb="13">
      <t>サカ</t>
    </rPh>
    <phoneticPr fontId="3"/>
  </si>
  <si>
    <t>2009/09/28</t>
  </si>
  <si>
    <t>09/09/28  宮ケ瀬湖・物見峠</t>
  </si>
  <si>
    <t>2009/09/24</t>
  </si>
  <si>
    <t>09/09/24  宮地山・セイメイバン・岩殿山</t>
  </si>
  <si>
    <t>2009/09/17</t>
  </si>
  <si>
    <t>09/09/17  水根沢林道・鷹ノ巣山・峰谷</t>
    <phoneticPr fontId="3"/>
  </si>
  <si>
    <t>2009/09/14</t>
  </si>
  <si>
    <t>09/09/14  万六尾根（三国峠みち・連行峰・陣馬山</t>
  </si>
  <si>
    <t>2009/09/10</t>
  </si>
  <si>
    <t>09/09/10  高尾山・小仏城山・南高尾山稜・東高尾山稜</t>
    <phoneticPr fontId="3"/>
  </si>
  <si>
    <t>2009/09/07</t>
  </si>
  <si>
    <t>09/09/07  八丁山・鷹ノ巣山・カヤノキ尾根・倉戸山</t>
    <phoneticPr fontId="3"/>
  </si>
  <si>
    <t>2009/09/03</t>
  </si>
  <si>
    <t>09/09/03  ＭＴＢで梅ノ木林道・日ノ出山（捲き道）・金毘羅尾根</t>
    <phoneticPr fontId="3"/>
  </si>
  <si>
    <t>2009/08/27</t>
  </si>
  <si>
    <t>09/08/27  鍾乳洞・カロー橋・カロー大滝・ヨコスズ尾根水平道</t>
  </si>
  <si>
    <t>2009/08/24</t>
  </si>
  <si>
    <t>09/08/24  鍾乳洞・三又・酉谷山・ハンギョウ尾根・カロー橋</t>
  </si>
  <si>
    <t>2009/08/20</t>
  </si>
  <si>
    <t>09/08/20  上段歩道・四軒小屋尾根・ウトウの頭・スズ坂ノ丸・人形山</t>
  </si>
  <si>
    <t>2009/08/06</t>
  </si>
  <si>
    <t>09/08/06  孫惣谷・梯子坂ノクビレ・水松山・天祖山・八丁橋</t>
  </si>
  <si>
    <t>hayshi.mizuki@gmail.com</t>
    <phoneticPr fontId="3"/>
  </si>
  <si>
    <t>2009/08/03</t>
  </si>
  <si>
    <t>09/08/03  鍾乳洞バス停・八丁橋・天祖山・鍾乳洞ピストン</t>
  </si>
  <si>
    <t>2009/07/30</t>
  </si>
  <si>
    <t>09/07/30  笹子駅・角研山北尾根・角研山・船橋沢</t>
  </si>
  <si>
    <t>2009/07/27</t>
  </si>
  <si>
    <t>09/07/27  ロードレーサーテストラン</t>
  </si>
  <si>
    <t>2009/07/23</t>
  </si>
  <si>
    <t>09/07/23  鳥屋・青根・神ノ川林道矢駄尾根850ｍ地点</t>
  </si>
  <si>
    <t>2009/07/20</t>
  </si>
  <si>
    <t>09/07/20  甲斐大和・小路沢左岸尾根・笹子峠・笹子</t>
  </si>
  <si>
    <t>2009/07/16</t>
  </si>
  <si>
    <t>09/07/16  神戸岩バス停・中尾根・クロノ尾山・鞘口山・江戸小屋尾根</t>
    <rPh sb="10" eb="12">
      <t>カノト</t>
    </rPh>
    <rPh sb="12" eb="13">
      <t>イワ</t>
    </rPh>
    <rPh sb="15" eb="16">
      <t>テイ</t>
    </rPh>
    <phoneticPr fontId="3"/>
  </si>
  <si>
    <t>2009/07/06</t>
  </si>
  <si>
    <t>09/07/06  底沢・白沢川左岸尾根・ヤゴ沢・小仏</t>
  </si>
  <si>
    <t>2009/06/22</t>
  </si>
  <si>
    <t>09/06/22  谷村町駅・文台山</t>
  </si>
  <si>
    <t>2009/06/19</t>
  </si>
  <si>
    <t>09/06/19  作場平・笠取小屋・笠取山・水干</t>
  </si>
  <si>
    <t>2009/06/15</t>
  </si>
  <si>
    <t>09/06/15  倉沢橋・見通尾根・ヨコスズ尾根・一杯水・棒杭尾根</t>
    <rPh sb="12" eb="13">
      <t>ハシ</t>
    </rPh>
    <phoneticPr fontId="3"/>
  </si>
  <si>
    <t>2009/06/08</t>
  </si>
  <si>
    <t>09/06/08  六年一組・湯河原幕山ハイキング</t>
  </si>
  <si>
    <t>2009/06/04</t>
  </si>
  <si>
    <t>09/06/04  小仏峠･白沢川左岸尾根・小下沢・景信山ヤゴ沢</t>
  </si>
  <si>
    <t>2009/06/01</t>
  </si>
  <si>
    <t>09/06/01  倉沢橋･魚留橋・茅尻沢・ヨコスズ尾根・東日原</t>
  </si>
  <si>
    <t>2009/05/25</t>
  </si>
  <si>
    <t>09/05/25  倉沢橋･神庭尾根・笙ノ岩山・蕎麦粒山・棒杭尾根・倉沢橋</t>
    <rPh sb="19" eb="20">
      <t>ショウ</t>
    </rPh>
    <rPh sb="21" eb="23">
      <t>イワヤマ</t>
    </rPh>
    <phoneticPr fontId="3"/>
  </si>
  <si>
    <t>2009/05/21</t>
  </si>
  <si>
    <t>09/05/21  トクモリ南尾根･笹子雁ケ腹摺山・小路沢左岸尾根</t>
  </si>
  <si>
    <t>2009/05/18</t>
  </si>
  <si>
    <t>09/05/18  川井･名坂峠・常盤林道・黒山・岩茸石山・御嶽駅</t>
    <rPh sb="30" eb="33">
      <t>ミタケエキ</t>
    </rPh>
    <phoneticPr fontId="3"/>
  </si>
  <si>
    <t>2009/05/14</t>
  </si>
  <si>
    <t>09/05/14  お坊山南東尾根・お坊山東峰南尾根</t>
  </si>
  <si>
    <t>2009/05/11</t>
  </si>
  <si>
    <t>09/05/11  金沢橋・本間ノ頭境界（栂立）尾根・宮ケ瀬三叉路</t>
    <rPh sb="21" eb="22">
      <t>ツガ</t>
    </rPh>
    <rPh sb="22" eb="23">
      <t>タテ</t>
    </rPh>
    <phoneticPr fontId="3"/>
  </si>
  <si>
    <t>2009/04/30</t>
  </si>
  <si>
    <t>09/04/30  殿平・鞍吾山・滝子山・浜立山・道証地蔵</t>
  </si>
  <si>
    <t>2009/04/27</t>
  </si>
  <si>
    <t>09/04/27  白丸駅・天地山・大ダワ・中尾根・神戸キャンプ場</t>
    <rPh sb="12" eb="13">
      <t>エキ</t>
    </rPh>
    <phoneticPr fontId="3"/>
  </si>
  <si>
    <t>2009/04/23</t>
  </si>
  <si>
    <t>09/04/23  養沢神社・サルギ尾根・大岳山・海沢探勝路・白丸</t>
    <rPh sb="12" eb="14">
      <t>ジンジャ</t>
    </rPh>
    <phoneticPr fontId="3"/>
  </si>
  <si>
    <t>2009/04/20</t>
  </si>
  <si>
    <t>09/04/20  藤倉・陣馬尾根・御前山・大ダワ・鋸尾根・奥多摩駅</t>
    <rPh sb="10" eb="12">
      <t>フジクラ</t>
    </rPh>
    <rPh sb="14" eb="15">
      <t>ウマ</t>
    </rPh>
    <rPh sb="30" eb="33">
      <t>オクタマ</t>
    </rPh>
    <rPh sb="33" eb="34">
      <t>エキ</t>
    </rPh>
    <phoneticPr fontId="3"/>
  </si>
  <si>
    <t>2009/04/16</t>
  </si>
  <si>
    <t>09/04/16  上養沢・七代の滝・大塚山・広沢山</t>
  </si>
  <si>
    <t>2009/04/13</t>
  </si>
  <si>
    <t>09/04/13  夕焼け小焼け・関場峠・小下沢溯上・小仏</t>
    <phoneticPr fontId="3"/>
  </si>
  <si>
    <t>2009/04/09</t>
  </si>
  <si>
    <t>09/04/09  山ノ神尾根・狩倉山・六ツ石山峠・奥多摩湖</t>
  </si>
  <si>
    <t>2009/04/02</t>
  </si>
  <si>
    <t>09/04/02  三国峠・浅間峠・日原峠・人里</t>
  </si>
  <si>
    <t>2009/03/26</t>
  </si>
  <si>
    <t>09/03/26  笹平・松生山・浅間嶺・日原峠・上野原</t>
    <phoneticPr fontId="3"/>
  </si>
  <si>
    <t>2009/03/19</t>
  </si>
  <si>
    <t>09/03/19  笹子駅・笹子雁ｹ腹摺山・中尾根分岐・笹子隧道</t>
    <rPh sb="10" eb="12">
      <t>ササコ</t>
    </rPh>
    <rPh sb="12" eb="13">
      <t>エキ</t>
    </rPh>
    <rPh sb="30" eb="32">
      <t>ズイドウ</t>
    </rPh>
    <phoneticPr fontId="3"/>
  </si>
  <si>
    <t>2009/03/16</t>
  </si>
  <si>
    <t>09/03/16  焼山南尾根・焼山沢溯上・焼山</t>
  </si>
  <si>
    <t>marcopantan@gmail.com A</t>
    <phoneticPr fontId="3"/>
  </si>
  <si>
    <t>2009/03/12</t>
  </si>
  <si>
    <t>09/03/12  花折戸尾根・本仁田山・ゴンザス尾根</t>
    <phoneticPr fontId="3"/>
  </si>
  <si>
    <t>2009/03/09</t>
  </si>
  <si>
    <t>09/03/09  川井・真名井北稜・川乗山・鳩ノ巣</t>
  </si>
  <si>
    <t>2009/03/05</t>
  </si>
  <si>
    <t>09/03/05  平石尾根・本仁田山・安寺沢</t>
  </si>
  <si>
    <t>2009/03/03</t>
  </si>
  <si>
    <t>09/03/03  水沢橋・焼山沢・西沢分岐・奥野隧道</t>
    <rPh sb="25" eb="27">
      <t>ズイドウ</t>
    </rPh>
    <phoneticPr fontId="3"/>
  </si>
  <si>
    <t>2009/02/26</t>
  </si>
  <si>
    <t>09/02/26  水沢橋ゲート・焼山沢左岸尾根・焼山平戸縦走路</t>
  </si>
  <si>
    <t>2009/02/19</t>
  </si>
  <si>
    <t>09/02/19  ｳﾞｧﾘｴｰｼｮﾝﾙｰﾄ4/1鹿と熊とカモシカに遭遇</t>
  </si>
  <si>
    <t>2009/02/16</t>
  </si>
  <si>
    <t>09/02/16  柏原ノ頭・鳥屋分岐・大平分岐・水沢橋</t>
  </si>
  <si>
    <t>2009/02/12</t>
  </si>
  <si>
    <t>09/02/12  三ツ峠駅・御巣鷹山・八丁山・笹子駅</t>
    <phoneticPr fontId="3"/>
  </si>
  <si>
    <t>2009/02/09</t>
  </si>
  <si>
    <t>09/02/09  笹子駅・角研山北尾根・鶴ケ鳥屋山・初狩</t>
  </si>
  <si>
    <t>2009/02/05</t>
  </si>
  <si>
    <t>2009/01/29</t>
  </si>
  <si>
    <t>2009/01/27</t>
  </si>
  <si>
    <t>09/01/27  655m峰・小下沢林道・送電鉄塔</t>
    <phoneticPr fontId="3"/>
  </si>
  <si>
    <t>2009/01/15</t>
  </si>
  <si>
    <t>09/01/15  小仏口・655m峰・小下沢林道</t>
    <phoneticPr fontId="3"/>
  </si>
  <si>
    <t>2009/01/14</t>
  </si>
  <si>
    <t>09/01/14  馬頭刈尾根・大岳山・御岳山</t>
  </si>
  <si>
    <t>2009/01/08</t>
  </si>
  <si>
    <t>09/01/08  寂ショウ尾根・滝子山・大谷ケ丸・スミ沢</t>
  </si>
  <si>
    <t>2009/01/05</t>
  </si>
  <si>
    <t>09/01/05  高畑山・丹沢三峰・丹沢山</t>
  </si>
  <si>
    <t>INDEX08.html</t>
    <phoneticPr fontId="3"/>
  </si>
  <si>
    <t>2008/12/27</t>
  </si>
  <si>
    <t>08/12/27  北高尾山稜・景信山東尾根・日影尾根</t>
  </si>
  <si>
    <t>2008/12/22</t>
  </si>
  <si>
    <t>08/12/22  立野峠・高柄山・御前山</t>
  </si>
  <si>
    <t>2008/12/18</t>
  </si>
  <si>
    <t>08/12/18  ヨモギ平・三ノ塔・塔ノ岳・長尾尾根・札掛</t>
    <rPh sb="28" eb="29">
      <t>フダ</t>
    </rPh>
    <rPh sb="29" eb="30">
      <t>カケ</t>
    </rPh>
    <phoneticPr fontId="3"/>
  </si>
  <si>
    <t>2008/12/15</t>
  </si>
  <si>
    <t>08/12/15  笹子駅・滝子山・初狩駅</t>
  </si>
  <si>
    <t>2008/12/08</t>
  </si>
  <si>
    <t>08/12/08  笹子雁ケ腹摺山・お坊山・景徳院</t>
  </si>
  <si>
    <t>2008/12/04</t>
  </si>
  <si>
    <t>08/12/04　札掛・ 地獄沢橋・大山北尾根・大山・一ノ沢峠</t>
    <rPh sb="9" eb="10">
      <t>フダ</t>
    </rPh>
    <rPh sb="10" eb="11">
      <t>カケ</t>
    </rPh>
    <rPh sb="24" eb="26">
      <t>オオヤマ</t>
    </rPh>
    <phoneticPr fontId="3"/>
  </si>
  <si>
    <t>2008/12/01</t>
  </si>
  <si>
    <t>08/12/01  東日原・ ヨコスズ尾根・蕎麦粒山・笙ノ岩山・鳥屋戸尾根・川乗橋</t>
    <rPh sb="10" eb="11">
      <t>ヒガシ</t>
    </rPh>
    <rPh sb="11" eb="13">
      <t>ニッパラ</t>
    </rPh>
    <rPh sb="27" eb="28">
      <t>ショウ</t>
    </rPh>
    <rPh sb="29" eb="31">
      <t>イワヤマ</t>
    </rPh>
    <rPh sb="38" eb="39">
      <t>カワ</t>
    </rPh>
    <rPh sb="39" eb="40">
      <t>ノ</t>
    </rPh>
    <rPh sb="40" eb="41">
      <t>バシ</t>
    </rPh>
    <phoneticPr fontId="3"/>
  </si>
  <si>
    <t>2008/11/27</t>
  </si>
  <si>
    <t>08/11/27  札掛橋・大山北尾根・地獄沢橋　byMTB</t>
    <rPh sb="10" eb="11">
      <t>フダ</t>
    </rPh>
    <rPh sb="11" eb="12">
      <t>カケ</t>
    </rPh>
    <rPh sb="12" eb="13">
      <t>ハシ</t>
    </rPh>
    <phoneticPr fontId="3"/>
  </si>
  <si>
    <t>2008/11/20</t>
  </si>
  <si>
    <t>08/11/20  川乗橋・川乗山・笙ノ岩山</t>
    <rPh sb="10" eb="11">
      <t>カワ</t>
    </rPh>
    <rPh sb="11" eb="12">
      <t>ノ</t>
    </rPh>
    <rPh sb="12" eb="13">
      <t>バシ</t>
    </rPh>
    <phoneticPr fontId="3"/>
  </si>
  <si>
    <t>2008/11/13</t>
  </si>
  <si>
    <t>08/11/13  藤野・鷹取山・一ノ尾根・陣馬高原下</t>
  </si>
  <si>
    <t>2008/11/06</t>
  </si>
  <si>
    <t>08/11/06  塩水橋・丹沢山・蛭ケ岳、往復</t>
    <phoneticPr fontId="3"/>
  </si>
  <si>
    <t>2008/11/03</t>
  </si>
  <si>
    <t>08/11/03  初狩駅・高川山・九鬼山・猿橋駅</t>
  </si>
  <si>
    <t>2008/10/30</t>
  </si>
  <si>
    <t>08/10/30  塩水橋・天王寺尾根・丹沢山・塔ノ岳・長尾尾根・塩水橋</t>
    <rPh sb="10" eb="12">
      <t>シオミズ</t>
    </rPh>
    <rPh sb="12" eb="13">
      <t>バシ</t>
    </rPh>
    <rPh sb="33" eb="35">
      <t>シオミズ</t>
    </rPh>
    <rPh sb="35" eb="36">
      <t>バシ</t>
    </rPh>
    <phoneticPr fontId="3"/>
  </si>
  <si>
    <t>bike.hm2@gmail.com</t>
    <phoneticPr fontId="3"/>
  </si>
  <si>
    <t>2008/10/20</t>
  </si>
  <si>
    <t>08/10/20  平丸登山口・焼山・黍殻山・姫次</t>
  </si>
  <si>
    <t>2008/10/16</t>
  </si>
  <si>
    <t>08/10/16  地蔵尾根・姫次・袖平山</t>
  </si>
  <si>
    <t>2008/10/13</t>
  </si>
  <si>
    <t>08/10/13  小仏口・景信山東尾根・富士見台</t>
  </si>
  <si>
    <t>2008/10/09</t>
  </si>
  <si>
    <t>08/10/09  日陰沢橋・ヤダ尾根・熊笹ノ峰・檜洞丸・犬越路</t>
    <rPh sb="10" eb="12">
      <t>ヒカゲ</t>
    </rPh>
    <rPh sb="12" eb="13">
      <t>サワ</t>
    </rPh>
    <rPh sb="13" eb="14">
      <t>バシ</t>
    </rPh>
    <phoneticPr fontId="3"/>
  </si>
  <si>
    <t>2008/10/02</t>
  </si>
  <si>
    <t>08/10/02  関場・明王峠・和田峠・要倉山</t>
  </si>
  <si>
    <t>2008/09/25</t>
  </si>
  <si>
    <t>08/09/25  日陰沢橋・ヤダ尾根・熊笹ノ峰</t>
  </si>
  <si>
    <t>2008/09/15</t>
  </si>
  <si>
    <t>2008/09/11</t>
  </si>
  <si>
    <t>08/09/11  日陰沢橋・日陰沢新道・大室山･犬越路・神ノ川</t>
    <rPh sb="10" eb="12">
      <t>ヒカゲ</t>
    </rPh>
    <rPh sb="12" eb="13">
      <t>サワ</t>
    </rPh>
    <rPh sb="13" eb="14">
      <t>バシ</t>
    </rPh>
    <phoneticPr fontId="3"/>
  </si>
  <si>
    <t>2008/09/08</t>
  </si>
  <si>
    <t>08/09/08  高尾山ちか道（旧登山道）からトラーバースで日影まで</t>
  </si>
  <si>
    <t>2008/09/04</t>
  </si>
  <si>
    <t>08/09/04  日陰沢橋･犬越路・用木沢出合・白石峠・大室山、遭難寸前</t>
    <rPh sb="25" eb="27">
      <t>シロイシ</t>
    </rPh>
    <rPh sb="27" eb="28">
      <t>トウゲ</t>
    </rPh>
    <rPh sb="33" eb="35">
      <t>ソウナン</t>
    </rPh>
    <rPh sb="35" eb="37">
      <t>スンゼン</t>
    </rPh>
    <phoneticPr fontId="3"/>
  </si>
  <si>
    <t>2008/09/01</t>
  </si>
  <si>
    <t>2008/08/28</t>
  </si>
  <si>
    <t>08/08/28  影信山で雨天トレーニング</t>
  </si>
  <si>
    <t>2008/08/21</t>
  </si>
  <si>
    <t>08/08/21  鎌沢から笹尾根・浅間峠</t>
  </si>
  <si>
    <t>2008/08/07</t>
  </si>
  <si>
    <t>08/08/07  小菅林道・大菩薩峠・大菩薩嶺・雄滝</t>
  </si>
  <si>
    <t>2008/08/04</t>
  </si>
  <si>
    <t>08/08/04  郷原・槙寄山・浅間峠・棡原</t>
  </si>
  <si>
    <t>2008/07/31</t>
  </si>
  <si>
    <t>08/07/31  東京都最高峰雲取山2019m</t>
  </si>
  <si>
    <t>2008/07/25</t>
  </si>
  <si>
    <t>08/07/25  小沢峠・棒ノ折山・白谷沢・有馬ダム</t>
  </si>
  <si>
    <t>2008/07/21</t>
  </si>
  <si>
    <t>08/07/21  宮ヶ瀬金沢林道、沢歩き</t>
  </si>
  <si>
    <t>2008/07/17</t>
  </si>
  <si>
    <t>08/07/17  小河内神社・三頭山・槙寄山・仲の平・数馬</t>
    <rPh sb="20" eb="21">
      <t>マキ</t>
    </rPh>
    <rPh sb="21" eb="22">
      <t>ヨリ</t>
    </rPh>
    <rPh sb="22" eb="23">
      <t>ヤマ</t>
    </rPh>
    <rPh sb="24" eb="25">
      <t>ナカ</t>
    </rPh>
    <rPh sb="26" eb="27">
      <t>ダイラ</t>
    </rPh>
    <phoneticPr fontId="3"/>
  </si>
  <si>
    <t>2008/07/14</t>
  </si>
  <si>
    <t>08/07/14  今熊山・刈寄山・吊尾根・陣馬高原下</t>
  </si>
  <si>
    <t>2008/07/10</t>
  </si>
  <si>
    <t>08/07/10  上野原・石楯尾神社BS・正籐山・醍醐峠</t>
    <rPh sb="17" eb="19">
      <t>ジンジャ</t>
    </rPh>
    <phoneticPr fontId="3"/>
  </si>
  <si>
    <t>2008/07/03</t>
  </si>
  <si>
    <t>08/07/03  青梅丘陵ハイキングコース</t>
  </si>
  <si>
    <t>2008/06/26</t>
  </si>
  <si>
    <t>08/06/26  元郷・臼杵山・市道山・醍醐</t>
  </si>
  <si>
    <t>2008/06/23</t>
  </si>
  <si>
    <t>08/06/23  景信山東尾根・景信山・北高尾山稜</t>
  </si>
  <si>
    <t>2008/06/19</t>
  </si>
  <si>
    <t>2008/06/16</t>
  </si>
  <si>
    <t>08/06/16  奥多摩境橋・御前山・湯久保尾根</t>
  </si>
  <si>
    <t>2008/06/09</t>
  </si>
  <si>
    <t>08/06/09  鳩ノ巣駅・裏参道御岳山・古里駅</t>
  </si>
  <si>
    <t>2008/06/05</t>
  </si>
  <si>
    <t>2008/06/02</t>
  </si>
  <si>
    <t>08/06/02  東日原・蕎麦粒山・鳩ノ巣駅</t>
  </si>
  <si>
    <t>2008/05/26</t>
  </si>
  <si>
    <t>08/05/26  南高尾山稜三沢峠・境川源流</t>
  </si>
  <si>
    <t>2008/05/22</t>
  </si>
  <si>
    <t>08/05/22  奥多摩駅・大岳山・鳩ノ巣駅</t>
  </si>
  <si>
    <t>2008/05/19</t>
  </si>
  <si>
    <t>08/05/19  多摩川を下って多摩をぐるり</t>
  </si>
  <si>
    <t>2008/05/15</t>
  </si>
  <si>
    <t>08/05/15  中日原・鷹ノ巣山・奥多摩駅</t>
  </si>
  <si>
    <t>2008/05/12</t>
  </si>
  <si>
    <t>08/05/12  梅ノ木峠・日ノ出山・金毘羅尾根</t>
    <phoneticPr fontId="3"/>
  </si>
  <si>
    <t>2008/05/08</t>
  </si>
  <si>
    <t>08/05/08  川乗橋・川乗山・赤杭尾根・古里駅</t>
    <rPh sb="15" eb="16">
      <t>ノ</t>
    </rPh>
    <phoneticPr fontId="3"/>
  </si>
  <si>
    <t>2008/05/05</t>
  </si>
  <si>
    <t>08/05/05  日影沢から蛇滝そして尾根道</t>
  </si>
  <si>
    <t>2008/05/01</t>
  </si>
  <si>
    <t>08/05/01  丹沢・金沢林道と沢登り</t>
  </si>
  <si>
    <t>2008/04/28</t>
  </si>
  <si>
    <t>08/04/28  鳩ノ巣駅・コブタカ山・本仁田山・奥多摩駅</t>
    <rPh sb="19" eb="20">
      <t>ヤマ</t>
    </rPh>
    <phoneticPr fontId="3"/>
  </si>
  <si>
    <t>2008/04/24</t>
  </si>
  <si>
    <t>08/04/24  町田・相模原・八王子road</t>
  </si>
  <si>
    <t>2008/04/21</t>
  </si>
  <si>
    <t>08/04/21  相模湖・明王峠・陣馬高原下</t>
  </si>
  <si>
    <t>2008/04/17</t>
  </si>
  <si>
    <t>08/04/17  小仏峠･影信山</t>
  </si>
  <si>
    <t>2008/04/14</t>
  </si>
  <si>
    <t>08/04/14  日影沢林道新コースbyWalk</t>
  </si>
  <si>
    <t>2008/03/27</t>
  </si>
  <si>
    <t>08/03/27  奥多摩：高水三山</t>
  </si>
  <si>
    <t>2008/03/13</t>
  </si>
  <si>
    <t>08/03/13  宮ケ瀬・奥野林道から大平分岐</t>
    <phoneticPr fontId="3"/>
  </si>
  <si>
    <t>2008/03/06</t>
  </si>
  <si>
    <t>08/03/06  豆を買いに高尾山・蛇滝・琵琶滝</t>
  </si>
  <si>
    <t>2008/03/03</t>
  </si>
  <si>
    <t>08/03/03  上恩方・北高尾山稜（どこへ出るかな２）</t>
  </si>
  <si>
    <t>2008/02/28</t>
  </si>
  <si>
    <t>08/02/28  小仏から新ルート（どこへ出るかな）</t>
  </si>
  <si>
    <t>2008/02/25</t>
  </si>
  <si>
    <t>08/02/25  八王子城跡外周コース</t>
    <phoneticPr fontId="3"/>
  </si>
  <si>
    <t>2008/02/21</t>
  </si>
  <si>
    <t>08/02/21  松竹橋から小下沢へby walk</t>
  </si>
  <si>
    <t>2008/02/18</t>
  </si>
  <si>
    <t>08/02/18  草戸峠・城山湖外周 ｂｙ ｗａｌｋ</t>
  </si>
  <si>
    <t>2008/02/14</t>
  </si>
  <si>
    <t>08/02/14  八王子・世田谷（岡本）90分</t>
  </si>
  <si>
    <t>2008/02/11</t>
  </si>
  <si>
    <t>08/02/11  雪の木下沢林道・北高尾山稜</t>
  </si>
  <si>
    <t>2008/01/31</t>
  </si>
  <si>
    <t>08/01/31  陣馬高原下・明王峠・与瀬神社by walk</t>
  </si>
  <si>
    <t>2008/01/28</t>
  </si>
  <si>
    <t>08/01/28  小仏・景信山・底沢峠・小仏峠</t>
  </si>
  <si>
    <t>2008/01/25</t>
  </si>
  <si>
    <t>08/01/25  北高尾山稜・裏高尾1305番地</t>
  </si>
  <si>
    <t>2008/01/16</t>
  </si>
  <si>
    <t>08/01/16  相模湖・与瀬神社・津久井湖</t>
  </si>
  <si>
    <t>2008/01/14</t>
  </si>
  <si>
    <t>08/01/14  高尾山・蛇滝から日影ｂｙＷａｌｋ</t>
  </si>
  <si>
    <t>2008/01/10</t>
  </si>
  <si>
    <t>08/01/10  高尾山旧登山道ｂｙＷａｌｋ</t>
  </si>
  <si>
    <t>2008/01/07</t>
  </si>
  <si>
    <t>08/01/07  高尾山・蛇滝コース</t>
  </si>
  <si>
    <t>2008/01/02</t>
  </si>
  <si>
    <t>08/01/02  箱根駅伝：茅ヶ崎海岸</t>
  </si>
  <si>
    <t>INDEX07.html</t>
    <phoneticPr fontId="3"/>
  </si>
  <si>
    <t>bike.hm@gmail.com</t>
    <phoneticPr fontId="3"/>
  </si>
  <si>
    <t>2007/12/30</t>
  </si>
  <si>
    <t>07/12/30  相模川沿いに座間・町田方面</t>
  </si>
  <si>
    <t>2007/12/17</t>
  </si>
  <si>
    <t>07/12/17  日影から高尾山頂ｂｙWalk</t>
  </si>
  <si>
    <t>2007/12/24</t>
  </si>
  <si>
    <t>07/12/24  多摩川から広尾</t>
  </si>
  <si>
    <t>2007/12/10</t>
  </si>
  <si>
    <t>07/12/10  大入林道・梅ノ木峠・梅ノ木林道</t>
  </si>
  <si>
    <t>2007/12/06</t>
  </si>
  <si>
    <t>07/12/06  海軍道路・藤沢橋・湘南台周回</t>
  </si>
  <si>
    <t>2007/11/26</t>
  </si>
  <si>
    <t>07/11/26  南高尾山稜：中沢峠・大垂水林道　By AlexMoulton</t>
    <phoneticPr fontId="3"/>
  </si>
  <si>
    <t>2007/11/22</t>
  </si>
  <si>
    <t>07/11/22  梅ｹ谷峠・御岳橋・梅ノ木峠</t>
  </si>
  <si>
    <t>2007/11/19</t>
  </si>
  <si>
    <t>07/11/19  南高尾山稜：城山から高尾</t>
  </si>
  <si>
    <t>2007/11/15</t>
  </si>
  <si>
    <t>07/11/15  五日市・梅ノ木林道再挑戦</t>
  </si>
  <si>
    <t>2007/11/12</t>
  </si>
  <si>
    <t>07/11/12  梅ノ木林道</t>
  </si>
  <si>
    <t>2007/11/05</t>
  </si>
  <si>
    <t>07/11/05  八王子ポタリング</t>
  </si>
  <si>
    <t>2007/10/29</t>
  </si>
  <si>
    <t>07/10/29  尾根幹線道路・小野路</t>
  </si>
  <si>
    <t>2007/10/25</t>
  </si>
  <si>
    <t>07/10/25  吉野街道・青梅街道周回</t>
  </si>
  <si>
    <t>2007/10/22</t>
  </si>
  <si>
    <t>07/10/22  南高尾山稜・城山湖</t>
  </si>
  <si>
    <t>2007/10/18</t>
  </si>
  <si>
    <t>07/10/18  道志みち・神ノ川林道・日陰沢橋・犬越路　By Gt-Lts2</t>
    <rPh sb="21" eb="23">
      <t>ヒカゲ</t>
    </rPh>
    <rPh sb="23" eb="24">
      <t>サワ</t>
    </rPh>
    <rPh sb="24" eb="25">
      <t>バシ</t>
    </rPh>
    <phoneticPr fontId="3"/>
  </si>
  <si>
    <t>2007/10/15</t>
  </si>
  <si>
    <t>07/10/15  北高尾山稜　by walk</t>
  </si>
  <si>
    <t>2007/10/11</t>
  </si>
  <si>
    <t>07/10/11  大山・浅間林道・表ヤビツ</t>
  </si>
  <si>
    <t>2007/10/04</t>
  </si>
  <si>
    <t>07/10/04  道志みち・神ノ川林道・日陰沢橋手前 By Alex Moulton</t>
    <rPh sb="21" eb="24">
      <t>ヒカゲサワ</t>
    </rPh>
    <rPh sb="24" eb="27">
      <t>バシテマエ</t>
    </rPh>
    <phoneticPr fontId="3"/>
  </si>
  <si>
    <t>2007/09/27</t>
  </si>
  <si>
    <t>07/09/27  大山ケーブル駅まで</t>
  </si>
  <si>
    <t>2007/09/17</t>
  </si>
  <si>
    <t>2007/09/10</t>
  </si>
  <si>
    <t>07/09/10  宮ケ瀬･早戸川林道</t>
    <phoneticPr fontId="3"/>
  </si>
  <si>
    <t>2007/09/03</t>
  </si>
  <si>
    <t>07/09/03  桧原・天狗滝・綾滝・つづら岩</t>
  </si>
  <si>
    <t>2007/08/27</t>
  </si>
  <si>
    <t>07/08/27  境川・相模原</t>
  </si>
  <si>
    <t>2007/08/23</t>
  </si>
  <si>
    <t>07/08/23  小仏峠・底沢・明王峠・関場峠</t>
  </si>
  <si>
    <t>2007/08/09</t>
  </si>
  <si>
    <t>2007/08/02</t>
  </si>
  <si>
    <t>07/08/02  多摩川を、東京湾まで</t>
  </si>
  <si>
    <t>2007/07/26</t>
  </si>
  <si>
    <t>07/07/26  法倫堂林道・経ｶﾞ岳・服部牧場</t>
  </si>
  <si>
    <t>2007/07/23</t>
  </si>
  <si>
    <t>07/07/23  大垂水・明王・和田・醍醐の４峠</t>
  </si>
  <si>
    <t>2007/07/19</t>
  </si>
  <si>
    <t>07/07/19  底沢・明王峠・陣馬高原下</t>
  </si>
  <si>
    <t>2007/07/12</t>
  </si>
  <si>
    <t>07/07/12  土山峠・唐沢林道（物見隧道）・県道70号・鳥居原園地 By Moulton</t>
    <rPh sb="14" eb="16">
      <t>カラサワ</t>
    </rPh>
    <rPh sb="16" eb="18">
      <t>リンドウ</t>
    </rPh>
    <rPh sb="19" eb="21">
      <t>モノミ</t>
    </rPh>
    <rPh sb="21" eb="23">
      <t>ズイドウ</t>
    </rPh>
    <rPh sb="25" eb="27">
      <t>ケンドウ</t>
    </rPh>
    <rPh sb="29" eb="30">
      <t>ゴウ</t>
    </rPh>
    <rPh sb="31" eb="33">
      <t>トリイ</t>
    </rPh>
    <rPh sb="33" eb="34">
      <t>バラ</t>
    </rPh>
    <rPh sb="34" eb="35">
      <t>エン</t>
    </rPh>
    <rPh sb="35" eb="36">
      <t>チ</t>
    </rPh>
    <phoneticPr fontId="3"/>
  </si>
  <si>
    <t>2007/06/27</t>
  </si>
  <si>
    <t>07/06/27  養沢・御岳山</t>
  </si>
  <si>
    <t>2007/06/24</t>
  </si>
  <si>
    <t>07/06/24  景信山・小仏峠：貸切状態</t>
  </si>
  <si>
    <t>2007/06/20</t>
  </si>
  <si>
    <t>07/06/20  町田丘陵</t>
  </si>
  <si>
    <t>2007/06/13</t>
  </si>
  <si>
    <t>07/06/13  裏高尾日影沢ウオーキング</t>
  </si>
  <si>
    <t>2007/06/10</t>
  </si>
  <si>
    <t>07/06/10  裏高尾・景信山（徒歩）</t>
  </si>
  <si>
    <t>2007/06/06</t>
  </si>
  <si>
    <t>07/06/06  草戸山コース（徒歩）</t>
  </si>
  <si>
    <t>2007/06/03</t>
  </si>
  <si>
    <t>07/06/03  宮ケ瀬・厚木</t>
    <phoneticPr fontId="3"/>
  </si>
  <si>
    <t>2007/05/20</t>
  </si>
  <si>
    <t>07/05/20  町田街道・境川・江ノ島</t>
  </si>
  <si>
    <t>2007/05/13</t>
  </si>
  <si>
    <t>07/05/13  秋山村から都留市経由</t>
  </si>
  <si>
    <t>2007/05/09</t>
  </si>
  <si>
    <t>07/05/09  町田・七国峠・御殿峠</t>
  </si>
  <si>
    <t>2007/05/06</t>
  </si>
  <si>
    <t>07/05/06  多摩尾根幹線道路</t>
  </si>
  <si>
    <t>2007/05/02</t>
  </si>
  <si>
    <t>07/05/02  藤倉・白岩林道・浅間尾根・払沢ノ滝　By Alexmoulton</t>
    <rPh sb="10" eb="12">
      <t>フジクラ</t>
    </rPh>
    <rPh sb="13" eb="15">
      <t>シロイワ</t>
    </rPh>
    <rPh sb="15" eb="17">
      <t>リンドウ</t>
    </rPh>
    <rPh sb="23" eb="25">
      <t>ホッサワ</t>
    </rPh>
    <rPh sb="26" eb="27">
      <t>タキ</t>
    </rPh>
    <phoneticPr fontId="3"/>
  </si>
  <si>
    <t>2007/04/29</t>
  </si>
  <si>
    <t>07/04/29  宮ケ瀬湖・相模川</t>
    <phoneticPr fontId="3"/>
  </si>
  <si>
    <t>2007/04/25</t>
  </si>
  <si>
    <t>07/04/25  秋川・藤倉</t>
  </si>
  <si>
    <t>2007/04/22</t>
  </si>
  <si>
    <t>07/04/22  八王子滝山城址</t>
  </si>
  <si>
    <t>2007/04/18</t>
  </si>
  <si>
    <t>07/04/18  圏央道</t>
  </si>
  <si>
    <t>2007/04/08</t>
  </si>
  <si>
    <t>07/04/08  多摩川</t>
  </si>
  <si>
    <t>2007/04/04</t>
  </si>
  <si>
    <t>07/04/04  山梨県道志まで</t>
  </si>
  <si>
    <t>2007/04/01</t>
  </si>
  <si>
    <t>07/04/01  三沢峠</t>
    <rPh sb="11" eb="12">
      <t>サワ</t>
    </rPh>
    <phoneticPr fontId="3"/>
  </si>
  <si>
    <t>2007/03/28</t>
  </si>
  <si>
    <t>07/03/28  sakura多摩川</t>
  </si>
  <si>
    <t>2007/03/18</t>
  </si>
  <si>
    <t>07/03/18  藤倉・陣馬尾根・小河内峠 By Alex Moulton</t>
    <rPh sb="10" eb="12">
      <t>フジクラ</t>
    </rPh>
    <rPh sb="14" eb="15">
      <t>ウマ</t>
    </rPh>
    <phoneticPr fontId="3"/>
  </si>
  <si>
    <t>2007/03/11</t>
  </si>
  <si>
    <t>07/03/11  武蔵村山：ﾀﾞｲﾔﾓﾝﾁﾞｼﾃｨｰ</t>
  </si>
  <si>
    <t>2007/03/07</t>
  </si>
  <si>
    <t>07/03/07  境川：町田市相原→藤沢橋</t>
  </si>
  <si>
    <t>2007/02/28</t>
  </si>
  <si>
    <t>07/02/28  ヤビツ：宮ケ瀬</t>
    <phoneticPr fontId="3"/>
  </si>
  <si>
    <t>2007/02/21</t>
  </si>
  <si>
    <t>07/02/21  草戸山ハイキングコース</t>
  </si>
  <si>
    <t>2007/02/18</t>
  </si>
  <si>
    <t>07/02/18  尾根幹線道路</t>
  </si>
  <si>
    <t>2007/02/14</t>
  </si>
  <si>
    <t>07/02/14  境川源流大戸キャンプ場</t>
  </si>
  <si>
    <t>2007/02/11</t>
  </si>
  <si>
    <t>07/02/11  青梅・吉野・滝山・高尾街道</t>
  </si>
  <si>
    <t>2007/02/07</t>
  </si>
  <si>
    <t>07/02/07  小仏峠・堂所山・関場峠</t>
  </si>
  <si>
    <t>2007/02/04</t>
  </si>
  <si>
    <t>07/02/04  田無・北原児童館</t>
  </si>
  <si>
    <t>2007/01/31</t>
  </si>
  <si>
    <t>07/01/31  尻手黒川・戦車道路</t>
  </si>
  <si>
    <t>2007/01/28</t>
  </si>
  <si>
    <t>07/01/28  町田小山・戦車道路</t>
  </si>
  <si>
    <t>2007/01/24</t>
  </si>
  <si>
    <t>07/01/24  入山峠・今熊山</t>
  </si>
  <si>
    <t>2007/01/18</t>
  </si>
  <si>
    <t>07/01/18  鶴川・鶴見川源流</t>
  </si>
  <si>
    <t>2007/01/14</t>
  </si>
  <si>
    <t>2007/01/10</t>
  </si>
  <si>
    <t>07/01/10  宮ケ瀬湖</t>
    <phoneticPr fontId="3"/>
  </si>
  <si>
    <t>2007/01/07</t>
  </si>
  <si>
    <t>07/01/07  町田・境川</t>
  </si>
  <si>
    <t>INDEX06.html</t>
    <phoneticPr fontId="3"/>
  </si>
  <si>
    <t>2006/12/18</t>
  </si>
  <si>
    <t>06/12/18  高尾城山</t>
  </si>
  <si>
    <t>2006/12/07</t>
  </si>
  <si>
    <t>06/12/07  絹の道</t>
  </si>
  <si>
    <t>2006/12/04</t>
  </si>
  <si>
    <t>06/12/04  小松城ﾊｲｷﾝｸﾞｺｰｽ</t>
  </si>
  <si>
    <t>2006/12/01</t>
  </si>
  <si>
    <t>06/12/01  梅ノ木峠・御岳</t>
  </si>
  <si>
    <t>2006/11/24</t>
  </si>
  <si>
    <t>06/11/24  南山遊歩道・宮ケ瀬湖</t>
    <phoneticPr fontId="3"/>
  </si>
  <si>
    <t>2006/11/16</t>
  </si>
  <si>
    <t>06/11/16  城山湖・鎌倉道</t>
  </si>
  <si>
    <t>2006/11/13</t>
  </si>
  <si>
    <t>06/11/13  陣馬リンゴ</t>
    <rPh sb="11" eb="12">
      <t>ウマ</t>
    </rPh>
    <phoneticPr fontId="3"/>
  </si>
  <si>
    <t>2006/11/09</t>
  </si>
  <si>
    <t>06/11/09  日影沢・小仏城山</t>
  </si>
  <si>
    <t>2006/11/02</t>
  </si>
  <si>
    <t>06/11/02  多摩川</t>
  </si>
  <si>
    <t>2006/09/28</t>
  </si>
  <si>
    <t>06/09/28  養沢方面</t>
  </si>
  <si>
    <t>2006/09/11</t>
  </si>
  <si>
    <t>06/09/11  払沢ノ滝</t>
    <phoneticPr fontId="3"/>
  </si>
  <si>
    <t>2006/09/04</t>
  </si>
  <si>
    <t>06/09/04  宮ケ瀬・南山遊歩道</t>
    <phoneticPr fontId="3"/>
  </si>
  <si>
    <t>2006/08/23</t>
  </si>
  <si>
    <t>06/08/23  宮ヶ瀬でパンク</t>
  </si>
  <si>
    <t>2006/08/20</t>
  </si>
  <si>
    <t>2006/07/26</t>
  </si>
  <si>
    <t>06/07/26  小河内ダム：奥多摩周遊道路</t>
  </si>
  <si>
    <t>2006/07/23</t>
  </si>
  <si>
    <t>06/07/23  小仏峠</t>
  </si>
  <si>
    <t>2006/07/19</t>
  </si>
  <si>
    <t>06/07/19  小倉橋：城山ダム</t>
  </si>
  <si>
    <t>2006/07/12</t>
  </si>
  <si>
    <t>06/07/12  小下沢林道</t>
  </si>
  <si>
    <t>2006/05/10</t>
  </si>
  <si>
    <t>06/05/10  小仏城山</t>
  </si>
  <si>
    <t>2006/05/07</t>
  </si>
  <si>
    <t>06/05/07  宮ヶ瀬ダム</t>
  </si>
  <si>
    <t>2006/04/21</t>
  </si>
  <si>
    <t>06/04/21  奥野林道と途中を上がる</t>
  </si>
  <si>
    <t>2006/03/22</t>
  </si>
  <si>
    <t>06/03/22  小仏の関から北高尾山稜</t>
  </si>
  <si>
    <t>2006/01/01</t>
  </si>
  <si>
    <t>06/01/01  箱根駅伝：平塚</t>
  </si>
  <si>
    <t>INDEX4-5.html</t>
    <phoneticPr fontId="3"/>
  </si>
  <si>
    <t>2005/12/14</t>
  </si>
  <si>
    <t>05/12/14  小仏峠を超えて底沢</t>
  </si>
  <si>
    <t>2005/12/11</t>
  </si>
  <si>
    <t>05/12/11  三井から千木良・崖崩れ道</t>
  </si>
  <si>
    <t>2005/12/04</t>
  </si>
  <si>
    <t>05/12/04  有馬ダム</t>
  </si>
  <si>
    <t>2005/11/30</t>
  </si>
  <si>
    <t>05/11/30  払沢ノ滝から風張峠</t>
    <phoneticPr fontId="3"/>
  </si>
  <si>
    <t>2005/11/23</t>
  </si>
  <si>
    <t>05/11/23  数馬峠:浅間尾根</t>
  </si>
  <si>
    <t>2005/11/17</t>
  </si>
  <si>
    <t>2005/11/13</t>
  </si>
  <si>
    <t>05/11/13  関場峠から陣馬山</t>
  </si>
  <si>
    <t>2005/11/09</t>
  </si>
  <si>
    <t>05/11/09  梅ノ木峠</t>
  </si>
  <si>
    <t>2005/11/06</t>
  </si>
  <si>
    <t>05/11/06  新旧小倉橋</t>
  </si>
  <si>
    <t>2005/10/05</t>
  </si>
  <si>
    <t>05/10/05  伊勢沢林道</t>
  </si>
  <si>
    <t>2005/07/31</t>
  </si>
  <si>
    <t>05/07/31  松竹橋から板当峠</t>
  </si>
  <si>
    <t>2005/02/23</t>
  </si>
  <si>
    <t>05/02/23  町田：七国峠</t>
  </si>
  <si>
    <t>2005/02/16</t>
  </si>
  <si>
    <t>05/02/16  圏央道：高尾</t>
  </si>
  <si>
    <t>2004/08/12</t>
  </si>
  <si>
    <t>04/08/12  早戸川林道</t>
  </si>
  <si>
    <t>2004/08/08</t>
  </si>
  <si>
    <t>04/08/08  数馬村</t>
  </si>
  <si>
    <t>2004/07/14</t>
  </si>
  <si>
    <t>04/07/14  養沢川に沿って</t>
  </si>
  <si>
    <t>2004/07/04</t>
  </si>
  <si>
    <t>04/07/04  絹の道</t>
  </si>
  <si>
    <t>2004/06/27</t>
  </si>
  <si>
    <t>04/06/27  新着：アレックスモールトン</t>
  </si>
  <si>
    <t>2004/05/07</t>
  </si>
  <si>
    <t>04/05/07  相模湖：津久井湖</t>
  </si>
  <si>
    <t>2004/04/28</t>
  </si>
  <si>
    <t>04/04/28  鶴見川源流：鶴川</t>
  </si>
  <si>
    <t>2004/04/23</t>
  </si>
  <si>
    <t>04/04/23  小下沢林道：関場峠</t>
  </si>
  <si>
    <t>2004/04/17</t>
  </si>
  <si>
    <t>04/04/17  裏高尾：高尾城山</t>
  </si>
  <si>
    <t>2004/04/09</t>
  </si>
  <si>
    <t>04/04/09  多摩川に架かる橋</t>
  </si>
  <si>
    <t>2004/04/02</t>
  </si>
  <si>
    <t>04/04/02  入山峠：盆堀林道</t>
  </si>
  <si>
    <t>2004/03/26</t>
  </si>
  <si>
    <t>2004/03/20</t>
  </si>
  <si>
    <t>04/03/20  奥多摩駅から大ダワ</t>
  </si>
  <si>
    <t>2004/03/13</t>
  </si>
  <si>
    <t>04/03/13  武相荘</t>
  </si>
  <si>
    <t>2004/02/13</t>
  </si>
  <si>
    <t>04/02/13  八王子城</t>
  </si>
  <si>
    <t>2004/01/31</t>
  </si>
  <si>
    <t>04/01/31  裏高尾：八王子城山</t>
  </si>
  <si>
    <t>2004/01/02</t>
  </si>
  <si>
    <t>04/01/02  箱根駅伝：戸塚付近</t>
  </si>
  <si>
    <t>INDEX1-3.html</t>
    <phoneticPr fontId="3"/>
  </si>
  <si>
    <t>2003/12/19</t>
  </si>
  <si>
    <t>03/12/19  日影沢林道：高尾城山</t>
  </si>
  <si>
    <t>2003/12/12</t>
  </si>
  <si>
    <t>2003/12/09</t>
  </si>
  <si>
    <t>2003/12/06</t>
  </si>
  <si>
    <t>03/12/06  裏高尾、圏央道と高尾城山</t>
  </si>
  <si>
    <t>2003/08/09</t>
  </si>
  <si>
    <t>03/08/09  小仏城山</t>
  </si>
  <si>
    <t>2003/07/31</t>
  </si>
  <si>
    <t>03/07/31  平山城址公園</t>
  </si>
  <si>
    <t>2003/07/26</t>
  </si>
  <si>
    <t>03/07/26  醍醐から入山峠</t>
  </si>
  <si>
    <t>2003/07/19</t>
  </si>
  <si>
    <t>03/07/19  鶴見川源流</t>
  </si>
  <si>
    <t>2003/07/04</t>
  </si>
  <si>
    <t>03/07/04  江ノ島：海軍道路</t>
  </si>
  <si>
    <t>2003/06/13</t>
  </si>
  <si>
    <t>03/06/13  和田峠～八王子城山板当峠</t>
  </si>
  <si>
    <t>2003/06/07</t>
  </si>
  <si>
    <t>03/06/07  二子多摩川：よみうりランド</t>
  </si>
  <si>
    <t>2003/05/02</t>
  </si>
  <si>
    <t>03/05/02  青梅のお祭り</t>
  </si>
  <si>
    <t>2003/04/18</t>
  </si>
  <si>
    <t>03/04/18  日影沢林道</t>
  </si>
  <si>
    <t>2003/03/20</t>
  </si>
  <si>
    <t>03/03/20  茅ヶ崎海岸</t>
  </si>
  <si>
    <t>2003/03/15</t>
  </si>
  <si>
    <t>03/03/15  小下沢林道</t>
  </si>
  <si>
    <t>2003/03/13</t>
  </si>
  <si>
    <t>03/03/13  西武ドーム：多摩湖周辺</t>
  </si>
  <si>
    <t>2003/02/18</t>
  </si>
  <si>
    <t>03/02/18  梅ノ木峠</t>
  </si>
  <si>
    <t>2002/12/29</t>
  </si>
  <si>
    <t>02/12/29  中央高速川崎インター</t>
  </si>
  <si>
    <t>2002/12/28</t>
  </si>
  <si>
    <t>02/12/28  梅ノ木平から三沢峠</t>
  </si>
  <si>
    <t>2002/11/05</t>
  </si>
  <si>
    <t>02/11/05  多摩：連光寺</t>
  </si>
  <si>
    <t>2002/10/22</t>
  </si>
  <si>
    <t>02/10/22  宮路さんと御岳</t>
  </si>
  <si>
    <t>2002/08/27</t>
  </si>
  <si>
    <t>02/08/27  多摩川CRoad：国立</t>
  </si>
  <si>
    <t>2002/08/21</t>
  </si>
  <si>
    <t>〇</t>
    <phoneticPr fontId="3"/>
  </si>
  <si>
    <t>02/08/21  多摩川CRoad</t>
  </si>
  <si>
    <t>2001/11/22</t>
  </si>
  <si>
    <t>01/11/22  玉川上水取水堰：秋川</t>
  </si>
  <si>
    <t>2001/11/14</t>
  </si>
  <si>
    <t>01/11/14  裏高尾：武蔵野稜</t>
  </si>
  <si>
    <t>2001/09/17</t>
  </si>
  <si>
    <t>01/09/17  醍醐から和田峠</t>
  </si>
  <si>
    <t>2001/08/16</t>
  </si>
  <si>
    <t>01/08/16  富士五湖</t>
  </si>
  <si>
    <t>2001/08/14</t>
  </si>
  <si>
    <t>01/08/14  大丹波</t>
  </si>
  <si>
    <t>2001/07/30</t>
  </si>
  <si>
    <t>01/07/30 峯ノ薬師：三沢峠</t>
    <rPh sb="9" eb="10">
      <t>ミネ</t>
    </rPh>
    <phoneticPr fontId="3"/>
  </si>
  <si>
    <t>2001/07/25</t>
  </si>
  <si>
    <t>01/07/25  日影沢林道：高尾城山</t>
  </si>
  <si>
    <t>2001/07/17</t>
  </si>
  <si>
    <t>2001/07/10</t>
  </si>
  <si>
    <t>01/07/10  小河内ダム：奥多摩湖</t>
  </si>
  <si>
    <t>01/07/10  御岳渓谷：御岳橋から</t>
  </si>
  <si>
    <t>2001/06/06</t>
  </si>
  <si>
    <t>01/06/06  裏高尾：小下沢林道</t>
  </si>
  <si>
    <t>2001/05/05</t>
  </si>
  <si>
    <t>01/05/05  愛車4台</t>
  </si>
  <si>
    <t>bike-album-1</t>
    <phoneticPr fontId="3"/>
  </si>
  <si>
    <r>
      <t>23/12/15  町田散歩（</t>
    </r>
    <r>
      <rPr>
        <u/>
        <sz val="9"/>
        <color indexed="12"/>
        <rFont val="ＭＳ Ｐゴシック"/>
        <family val="3"/>
        <charset val="128"/>
      </rPr>
      <t>🏠・七国山・鎌倉古道・七国峠・相原中央公園・八王子みなみ野・🚏）</t>
    </r>
    <phoneticPr fontId="3"/>
  </si>
  <si>
    <r>
      <t>23/12/13  高尾山ウオーク（</t>
    </r>
    <r>
      <rPr>
        <u/>
        <sz val="9"/>
        <color indexed="12"/>
        <rFont val="ＭＳ Ｐゴシック"/>
        <family val="3"/>
        <charset val="128"/>
      </rPr>
      <t>🚉・稲荷山コース・4号路・３号路・６号路・🚉）</t>
    </r>
    <phoneticPr fontId="3"/>
  </si>
  <si>
    <r>
      <t>23/12/09  法大のモミジ（</t>
    </r>
    <r>
      <rPr>
        <u/>
        <sz val="9"/>
        <color indexed="12"/>
        <rFont val="ＭＳ Ｐゴシック"/>
        <family val="3"/>
        <charset val="128"/>
      </rPr>
      <t>🚏・法大尾根・市境尾根・草戸峠・八方台・拓大尾根・🏠）</t>
    </r>
    <phoneticPr fontId="3"/>
  </si>
  <si>
    <r>
      <t>23/11/28  高尾山（</t>
    </r>
    <r>
      <rPr>
        <u/>
        <sz val="9"/>
        <color indexed="12"/>
        <rFont val="ＭＳ Ｐゴシック"/>
        <family val="3"/>
        <charset val="128"/>
      </rPr>
      <t>🏠・高尾霊園•四辻・稲荷山コース・高尾山・富士道・１号路・琵琶滝コース・高尾病院裏・🚉）</t>
    </r>
    <phoneticPr fontId="3"/>
  </si>
  <si>
    <t>2023/12/26</t>
    <phoneticPr fontId="3"/>
  </si>
  <si>
    <t>https://yamap.com/activities/28929705</t>
  </si>
  <si>
    <t>23/12/26  高尾山ウオーク（稲荷山コース・高尾山頂・3号路・高尾病院裏）</t>
    <phoneticPr fontId="3"/>
  </si>
  <si>
    <t>03/12/09  陣馬高原下</t>
    <phoneticPr fontId="2"/>
  </si>
  <si>
    <t>2023/12/29</t>
    <phoneticPr fontId="3"/>
  </si>
  <si>
    <t>https://yamap.com/activities/28967381</t>
  </si>
  <si>
    <t>23/12/29  高尾山ウオーク（高尾病院裏・2号路・４号路・高尾山頂・稲荷山コース）</t>
    <phoneticPr fontId="3"/>
  </si>
  <si>
    <t>2024/01/04</t>
    <phoneticPr fontId="3"/>
  </si>
  <si>
    <t>https://yamap.com/activities/29113547</t>
  </si>
  <si>
    <t>24/01/04  高尾山ウオーク（稲荷山コース・高尾山頂・4号路・2号路・高尾病院裏）</t>
    <phoneticPr fontId="3"/>
  </si>
  <si>
    <t>2024/01/08</t>
    <phoneticPr fontId="3"/>
  </si>
  <si>
    <t>https://yamap.com/activities/29223696</t>
  </si>
  <si>
    <t>24/01/08  高尾山ウオーク（高尾梅郷遊歩道・日影・高尾山北尾根・高尾山頂・稲荷山コース）</t>
    <phoneticPr fontId="3"/>
  </si>
  <si>
    <t>2024/01/10</t>
    <phoneticPr fontId="3"/>
  </si>
  <si>
    <t>https://yamap.com/activities/29253371</t>
  </si>
  <si>
    <t>24/01/10  町田サイクリング（鑓水緑道・戦車道路・町田市尾根緑道・鶴見川源流・平山通り）33.4km By Raleigh</t>
    <phoneticPr fontId="3"/>
  </si>
  <si>
    <t>INDEX24html</t>
    <phoneticPr fontId="3"/>
  </si>
  <si>
    <t>hayashimzk@gmail.com</t>
    <phoneticPr fontId="3"/>
  </si>
  <si>
    <t>hayashimzk@gmail.comB</t>
    <phoneticPr fontId="3"/>
  </si>
  <si>
    <t>【YAMAP】</t>
  </si>
  <si>
    <t>2024/01/13</t>
    <phoneticPr fontId="3"/>
  </si>
  <si>
    <t>https://yamap.com/activities/29292011</t>
  </si>
  <si>
    <t>24/01/13  八王子ポタリング（💦湧水地と⛩️七福神に立ち寄りながら）30.4㎞ By Raleigh</t>
    <phoneticPr fontId="3"/>
  </si>
  <si>
    <t>km</t>
    <phoneticPr fontId="2"/>
  </si>
  <si>
    <t>m</t>
    <phoneticPr fontId="2"/>
  </si>
  <si>
    <t>2024/01/15</t>
    <phoneticPr fontId="3"/>
  </si>
  <si>
    <t>https://yamap.com/activities/29352541</t>
  </si>
  <si>
    <t>24/01/15  高尾ウオーク（稲荷山・高尾山頂・奥高尾南北巻道・小仏城山・大平林道・高尾林道・3号路・病院裏）</t>
    <phoneticPr fontId="3"/>
  </si>
  <si>
    <t>2024/01/17</t>
    <phoneticPr fontId="3"/>
  </si>
  <si>
    <t>https://yamap.com/activities/29368303</t>
  </si>
  <si>
    <t>2024/01/19</t>
    <phoneticPr fontId="3"/>
  </si>
  <si>
    <t>https://yamap.com/activities/29390880</t>
  </si>
  <si>
    <t>24/01/19  東高尾辺ウオーク（高乗寺・四辻・草戸山・都境尾根・大戸緑地・市境尾根・法大榛名尾根）</t>
    <phoneticPr fontId="3"/>
  </si>
  <si>
    <t>24/01/17  高尾山ウオーク（6号路・稲荷山コース）</t>
    <phoneticPr fontId="3"/>
  </si>
  <si>
    <t>2024/01/22</t>
    <phoneticPr fontId="3"/>
  </si>
  <si>
    <t>https://yamap.com/activities/29429208</t>
  </si>
  <si>
    <t>24/01/22  八王子南辺ウオーク（🏠・片倉城跡・大塚山・御殿峠・作ヶ畬歩道・七国峠・八王子みなみ野・🏠）</t>
    <phoneticPr fontId="3"/>
  </si>
  <si>
    <t>2024/01/24</t>
    <phoneticPr fontId="3"/>
  </si>
  <si>
    <t>https://yamap.com/activities/29450682</t>
  </si>
  <si>
    <t>24/01/24  吾妻山の菜の花（JR二宮🚉・吾妻山・梅沢海岸）</t>
    <phoneticPr fontId="3"/>
  </si>
  <si>
    <t>2024/01/25</t>
    <phoneticPr fontId="3"/>
  </si>
  <si>
    <t>https://yamap.com/activities/29466306</t>
  </si>
  <si>
    <t>24/01/26  高尾周辺ウオーク（6号路・高尾山頂・学習の歩道・大垂水峠・南高尾大洞山西尾根巻道・中沢峠・TAKAO599）</t>
    <rPh sb="39" eb="42">
      <t>ミナミタカオ</t>
    </rPh>
    <rPh sb="42" eb="44">
      <t>オオホラ</t>
    </rPh>
    <phoneticPr fontId="3"/>
  </si>
  <si>
    <t>2024/01/29</t>
    <phoneticPr fontId="3"/>
  </si>
  <si>
    <t>https://yamap.com/activities/29555727</t>
  </si>
  <si>
    <t>24/01/29  多摩湖自転車道（多摩大橋通り・多摩湖自転車道・青梅街道・小金井街道・東八道路・甲州街道）62.2km  By Raleigh</t>
    <phoneticPr fontId="3"/>
  </si>
  <si>
    <t>多摩湖自転車道</t>
    <rPh sb="0" eb="2">
      <t>タマ</t>
    </rPh>
    <rPh sb="2" eb="3">
      <t>コ</t>
    </rPh>
    <rPh sb="3" eb="6">
      <t>ジテンシャ</t>
    </rPh>
    <rPh sb="6" eb="7">
      <t>ミチ</t>
    </rPh>
    <phoneticPr fontId="2"/>
  </si>
  <si>
    <t>ヤビツ峠</t>
    <rPh sb="3" eb="4">
      <t>トウゲ</t>
    </rPh>
    <phoneticPr fontId="2"/>
  </si>
  <si>
    <t>大垂水峠</t>
    <rPh sb="0" eb="4">
      <t>オオタルミトウゲ</t>
    </rPh>
    <phoneticPr fontId="2"/>
  </si>
  <si>
    <t>【My Home Page】</t>
    <phoneticPr fontId="2"/>
  </si>
  <si>
    <t>2024/01/31</t>
    <phoneticPr fontId="3"/>
  </si>
  <si>
    <t>https://yamap.com/activities/29578513</t>
  </si>
  <si>
    <t>2024/02/03</t>
    <phoneticPr fontId="3"/>
  </si>
  <si>
    <t>https://yamap.com/activities/29618901</t>
  </si>
  <si>
    <t>24/02/03  自転車で牧馬峠（🚴新小倉橋・鳥屋・牧馬峠・鼠坂・津久井湖🚴）48.5km By Raleigh</t>
    <phoneticPr fontId="3"/>
  </si>
  <si>
    <t>https://yamap.com/activities/29671403</t>
  </si>
  <si>
    <t>24/02/06  雪の高尾山（🚉・稲荷山コース・高尾山山頂・６号路・TAKAO599・🚉）</t>
    <phoneticPr fontId="3"/>
  </si>
  <si>
    <t>2024/02/06</t>
    <phoneticPr fontId="3"/>
  </si>
  <si>
    <t>2024/02/10</t>
    <phoneticPr fontId="3"/>
  </si>
  <si>
    <t>https://yamap.com/activities/29724914</t>
  </si>
  <si>
    <t>24/02/10  浅川サイクリング（陵南大橋・長沼橋・府中四谷橋・野猿街道・国道16号・湯殿川）39.8km By Raleigh</t>
    <phoneticPr fontId="3"/>
  </si>
  <si>
    <t>2024/02/12</t>
    <phoneticPr fontId="3"/>
  </si>
  <si>
    <t>https://yamap.com/activities/29804224</t>
  </si>
  <si>
    <t>24/02/12  三増峠サイクリング（🚴新小倉橋・中野橋・三増トンネル・高田橋・上大島・相原十字路🚴）34.8km By Raleigh</t>
    <phoneticPr fontId="3"/>
  </si>
  <si>
    <t>2024/02/14</t>
    <phoneticPr fontId="3"/>
  </si>
  <si>
    <t>https://yamap.com/activities/29850998</t>
  </si>
  <si>
    <t>24/02/14  🚴阿蘇神社🚴（ひよどり山トンネル・羽村堰・阿蘇神社・満地トンネル・戸吹トンネル）40.1km By Raleigh</t>
    <phoneticPr fontId="3"/>
  </si>
  <si>
    <t>2024/02/16</t>
    <phoneticPr fontId="3"/>
  </si>
  <si>
    <t>https://yamap.com/activities/29868484</t>
  </si>
  <si>
    <t>24/02/16  高尾山ウオーク（高尾病院裏・3号路・高尾山山頂・稲荷山コース）</t>
    <phoneticPr fontId="3"/>
  </si>
  <si>
    <t>2024/02/24</t>
    <phoneticPr fontId="3"/>
  </si>
  <si>
    <t>https://yamap.com/activities/30019068</t>
  </si>
  <si>
    <t xml:space="preserve">24/02/24  🚴多摩水道橋🚴（ひよどり山トンネル・拝島橋・多摩川CR・是政橋・稲城北緑地公園・多摩水道橋・府中四谷橋・浅川CR）61.2km By Raleigh </t>
    <phoneticPr fontId="3"/>
  </si>
  <si>
    <t>2024/02/26</t>
    <phoneticPr fontId="3"/>
  </si>
  <si>
    <t>https://yamap.com/activities/30061239</t>
  </si>
  <si>
    <t>24/02/26  高尾山ウオーク（稲荷山・６号路沢道・高尾山山頂・３号路・高尾病院裏）</t>
    <phoneticPr fontId="3"/>
  </si>
  <si>
    <t>2024/02/28</t>
    <phoneticPr fontId="3"/>
  </si>
  <si>
    <t>https://yamap.com/activities/30086014</t>
  </si>
  <si>
    <t>22/08/22  高尾散歩(稲荷山・高尾山・城山・小仏671m圏東尾根「ヤゴ沢の頭」・小仏登山口・高尾駅)</t>
    <rPh sb="39" eb="40">
      <t>サワ</t>
    </rPh>
    <rPh sb="41" eb="42">
      <t>アタマ</t>
    </rPh>
    <phoneticPr fontId="3"/>
  </si>
  <si>
    <r>
      <t>24/02/28  奥高尾ウオーク（</t>
    </r>
    <r>
      <rPr>
        <u/>
        <sz val="9"/>
        <color theme="10"/>
        <rFont val="Segoe UI Emoji"/>
        <family val="2"/>
      </rPr>
      <t>🚏</t>
    </r>
    <r>
      <rPr>
        <u/>
        <sz val="9"/>
        <color theme="10"/>
        <rFont val="ＭＳ Ｐゴシック"/>
        <family val="3"/>
        <charset val="128"/>
      </rPr>
      <t>小仏・ヤゴ沢の頭「671ｍ圏」・城山南西巻道・大平林道・高尾山・6号路・TAKAO599）</t>
    </r>
    <phoneticPr fontId="3"/>
  </si>
  <si>
    <t>21/10/02  小仏671m圏（病院裏・3号路・高尾山頂・富士見園地・小仏城山・671m圏東尾根「ヤゴ沢の頭」・高尾駅）</t>
    <phoneticPr fontId="3"/>
  </si>
  <si>
    <t>21/02/25  奥高尾散歩（明王林道・底沢峠～南尾根・底沢・日蔭橋・68号鉄塔・小仏671m「ヤゴ沢の頭」・小仏口）</t>
    <phoneticPr fontId="3"/>
  </si>
  <si>
    <t>20/07/27  新多摩線送電鉄塔68号～75号（小仏BS・671mP東尾根「ヤゴ沢の頭」・々西尾根・第二白沢林道・小下沢林道・三本松山・夕焼小焼BS）</t>
    <phoneticPr fontId="3"/>
  </si>
  <si>
    <t>20/04/21  小仏散策（宝珠寺尾根⤴～浅川神社・日影乗鞍尾根⤵～ヤゴ沢左岸尾根⤴～671m峰東尾根「ヤゴ沢の頭」⤵）</t>
    <phoneticPr fontId="3"/>
  </si>
  <si>
    <t>19/12/24  高尾山（高尾山口駅・稲荷山・高尾山・小仏城山・小仏峠・671ｍ東尾根「ヤゴ沢の頭」・小仏口・都道５１６「浅川相模湖線」・高尾駅）</t>
    <phoneticPr fontId="3"/>
  </si>
  <si>
    <t>18/04/12  奥高尾（小仏BS・ヤゴ沢作業道「ヤゴ沢の頭」・671ｍピーク・新多摩線68号鉄塔・白沢林道・新多摩線66号鉄塔・小仏城山・稲荷山コース・京王高尾山温泉）</t>
    <phoneticPr fontId="3"/>
  </si>
  <si>
    <t>17/07/28  小仏BS・671P「ヤゴ沢の頭」（東尾根・西尾根）・550m水平道・小仏峠・県道516号・新多摩線鉄塔（67号・66号・65号）・小仏城山北尾根・日影BS</t>
    <phoneticPr fontId="3"/>
  </si>
  <si>
    <t>16/08/04  小仏バス停・ヤゴ沢仕事道・671m峰東尾根「ヤゴ沢の頭」・西尾根・白沢林道・美女谷・千木良・小仏城山・城山東尾根・日影バス停</t>
    <phoneticPr fontId="2"/>
  </si>
  <si>
    <t>12/02/15  小仏登山口・高尾陣馬縦走路西側経路・白沢峠・底沢・６７１m峰西尾根・「ヤゴ沢の頭」ヤゴ沢右岸尾根・小仏口</t>
    <phoneticPr fontId="2"/>
  </si>
  <si>
    <t>11/10/06  小仏駐車場沢・ヤゴ沢右岸尾根・671m峰「ヤゴ沢の頭」・仕事道・中央高速小仏トンネル出口・小仏峠神奈川登山口・小仏峠</t>
    <phoneticPr fontId="2"/>
  </si>
  <si>
    <t>10/09/20  小仏・ヤゴ沢右岸尾根・６７１m峰「ヤゴ沢の頭」・６８号送電鉄塔・第二白沢林道・６７３m峰・ヤゴ沢左岸尾根・小仏</t>
    <phoneticPr fontId="2"/>
  </si>
  <si>
    <t>ヤゴ沢の頭</t>
    <rPh sb="2" eb="3">
      <t>サワ</t>
    </rPh>
    <rPh sb="4" eb="5">
      <t>アタマ</t>
    </rPh>
    <phoneticPr fontId="2"/>
  </si>
  <si>
    <t>2024/03/03</t>
    <phoneticPr fontId="3"/>
  </si>
  <si>
    <t>https://yamap.com/activities/30168785</t>
  </si>
  <si>
    <t>2024/03/07</t>
    <phoneticPr fontId="3"/>
  </si>
  <si>
    <t>https://yamap.com/activities/30209383</t>
  </si>
  <si>
    <t>24/03/07  高尾山ウオーク（稲荷山コース・高尾山山頂・3号路・琵琶滝・６号路登山口・TAKAO599）</t>
    <phoneticPr fontId="3"/>
  </si>
  <si>
    <t>2024/03/09</t>
    <phoneticPr fontId="3"/>
  </si>
  <si>
    <t>https://yamap.com/activities/30244694</t>
  </si>
  <si>
    <t>24/03/09  南高尾ウオーク（大垂水林道・無名の峰東尾根・三井水源林下段歩道・西山峠・入沢川林道・TAKAO599）</t>
    <phoneticPr fontId="3"/>
  </si>
  <si>
    <t>2024/03/11</t>
    <phoneticPr fontId="3"/>
  </si>
  <si>
    <t>https://yamap.com/activities/30310441</t>
  </si>
  <si>
    <t>2024/03/13</t>
    <phoneticPr fontId="3"/>
  </si>
  <si>
    <t>https://yamap.com/activities/30325175</t>
  </si>
  <si>
    <t>24/03/13  高尾山ウオーク（高尾病院裏・3号路・高尾山山頂・稲荷山・TAKAO599）</t>
    <phoneticPr fontId="3"/>
  </si>
  <si>
    <t>2024/03/15</t>
    <phoneticPr fontId="3"/>
  </si>
  <si>
    <t>https://yamap.com/activities/30353148</t>
  </si>
  <si>
    <t>24/03/15  津久井城山🚴＆🚶‍♂️（城山登山口・小倉登山道・女坂・城山山頂・鷹射場・小倉男坂）</t>
    <phoneticPr fontId="3"/>
  </si>
  <si>
    <t>2024/03/17</t>
    <phoneticPr fontId="3"/>
  </si>
  <si>
    <t>https://yamap.com/activities/30425601</t>
  </si>
  <si>
    <t>24/03/17  小仏城山🚴＆🚶‍♂️（日影駐車場・高尾山北尾根・高尾山・奥高尾北側歩道・小仏城山・城山東尾根・446m圏南東尾根）</t>
    <phoneticPr fontId="3"/>
  </si>
  <si>
    <t>2024/03/19</t>
    <phoneticPr fontId="3"/>
  </si>
  <si>
    <t>https://yamap.com/activities/30453936</t>
  </si>
  <si>
    <t>2024/03/22</t>
    <phoneticPr fontId="3"/>
  </si>
  <si>
    <t>https://yamap.com/activities/30498714</t>
  </si>
  <si>
    <t>24/03/22  高尾山ウオーク（稲荷山・高尾山・高尾山北尾根・日影沢林道・摺指橋・上椚田橋）</t>
    <phoneticPr fontId="3"/>
  </si>
  <si>
    <t>2024/03/24</t>
    <phoneticPr fontId="3"/>
  </si>
  <si>
    <t>https://yamap.com/activities/30530804</t>
  </si>
  <si>
    <t>24/03/24  多摩丘陵自然公園（長沼公園・平山城址公園・多摩動物公園外周・高幡不動尊）</t>
    <phoneticPr fontId="3"/>
  </si>
  <si>
    <t>2024/03/27</t>
    <phoneticPr fontId="3"/>
  </si>
  <si>
    <t>https://yamap.com/activities/30560581</t>
  </si>
  <si>
    <t>24/03/27  高尾山ウオーク（稲荷山・高尾山・4号路・３号路・６号路・TAKAO599）</t>
    <phoneticPr fontId="3"/>
  </si>
  <si>
    <t>2024/03/30</t>
    <phoneticPr fontId="3"/>
  </si>
  <si>
    <t>https://yamap.com/activities/30617444</t>
  </si>
  <si>
    <t>24/03/30  二子玉川サイクリング（浅川・多摩川・野川・東八道路・甲州街道）67.6km By Raleigh</t>
    <phoneticPr fontId="3"/>
  </si>
  <si>
    <t>2024/04/01</t>
    <phoneticPr fontId="3"/>
  </si>
  <si>
    <t>https://yamap.com/activities/30687228</t>
  </si>
  <si>
    <t>24/04/01  品川区御殿山庭園散歩</t>
    <phoneticPr fontId="3"/>
  </si>
  <si>
    <t>2024/04/02</t>
    <phoneticPr fontId="3"/>
  </si>
  <si>
    <t>https://yamap.com/activities/30703114</t>
  </si>
  <si>
    <t>24/04/02  高尾ウオーク（琵琶滝・２・４号路・高尾山・小仏城山・日影乗鞍・日影駐車場）</t>
    <phoneticPr fontId="3"/>
  </si>
  <si>
    <t>小仏城山</t>
    <rPh sb="0" eb="4">
      <t>コボトケシロヤマ</t>
    </rPh>
    <phoneticPr fontId="2"/>
  </si>
  <si>
    <t>2024/04/04</t>
    <phoneticPr fontId="3"/>
  </si>
  <si>
    <t>https://yamap.com/activities/30721929</t>
  </si>
  <si>
    <t>24/04/04  高尾山ウオーク（稲荷山・高尾山・4号路・琵琶滝コース・病院裏・TAKAO599・🚶‍♂️）</t>
    <phoneticPr fontId="3"/>
  </si>
  <si>
    <t>2024/04/06</t>
    <phoneticPr fontId="3"/>
  </si>
  <si>
    <t>https://yamap.com/activities/30751697</t>
  </si>
  <si>
    <t>24/04/06  相模原市緑区城山（🚏・法大・城山かたくりの里・法大・🚏）</t>
    <phoneticPr fontId="3"/>
  </si>
  <si>
    <t>2024/04/07</t>
    <phoneticPr fontId="3"/>
  </si>
  <si>
    <t>https://yamap.com/activities/30810713</t>
  </si>
  <si>
    <t>（高尾陣馬）</t>
    <rPh sb="1" eb="5">
      <t>タカオジンバ</t>
    </rPh>
    <phoneticPr fontId="2"/>
  </si>
  <si>
    <t>（奥多摩）</t>
    <rPh sb="1" eb="4">
      <t>オクタマ</t>
    </rPh>
    <phoneticPr fontId="2"/>
  </si>
  <si>
    <t>（丹沢）</t>
    <rPh sb="1" eb="3">
      <t>タンザワ</t>
    </rPh>
    <phoneticPr fontId="2"/>
  </si>
  <si>
    <t>（大菩薩）</t>
    <rPh sb="1" eb="4">
      <t>ダイボサツ</t>
    </rPh>
    <phoneticPr fontId="2"/>
  </si>
  <si>
    <t>（東山梨）</t>
    <rPh sb="1" eb="4">
      <t>ヒガシヤマナシ</t>
    </rPh>
    <phoneticPr fontId="2"/>
  </si>
  <si>
    <t>（自転車）</t>
    <rPh sb="1" eb="4">
      <t>ジテンシャ</t>
    </rPh>
    <phoneticPr fontId="2"/>
  </si>
  <si>
    <r>
      <t>1995年・富士吉田・三浦半島・ヤビツ峠</t>
    </r>
    <r>
      <rPr>
        <u/>
        <sz val="9"/>
        <color theme="6" tint="-0.499984740745262"/>
        <rFont val="Segoe UI Symbol"/>
        <family val="3"/>
      </rPr>
      <t>🚴</t>
    </r>
    <r>
      <rPr>
        <u/>
        <sz val="9"/>
        <color theme="6" tint="-0.499984740745262"/>
        <rFont val="ＭＳ Ｐゴシック"/>
        <family val="3"/>
        <charset val="128"/>
      </rPr>
      <t>他（デジタルカメラが未だ無い時代）</t>
    </r>
    <rPh sb="36" eb="38">
      <t>ジダイ</t>
    </rPh>
    <phoneticPr fontId="3"/>
  </si>
  <si>
    <r>
      <t>01/07/17  ヤビツ峠</t>
    </r>
    <r>
      <rPr>
        <u/>
        <sz val="9"/>
        <color theme="6" tint="-0.499984740745262"/>
        <rFont val="Segoe UI Symbol"/>
        <family val="3"/>
      </rPr>
      <t>🚴</t>
    </r>
    <phoneticPr fontId="2"/>
  </si>
  <si>
    <r>
      <t>04/03/26  ヤビツ峠</t>
    </r>
    <r>
      <rPr>
        <u/>
        <sz val="9"/>
        <color theme="6" tint="-0.499984740745262"/>
        <rFont val="Segoe UI Symbol"/>
        <family val="3"/>
      </rPr>
      <t>🚴</t>
    </r>
    <phoneticPr fontId="2"/>
  </si>
  <si>
    <r>
      <t>07/09/17  ヤビツ峠</t>
    </r>
    <r>
      <rPr>
        <u/>
        <sz val="9"/>
        <color theme="6" tint="-0.499984740745262"/>
        <rFont val="Segoe UI Symbol"/>
        <family val="3"/>
      </rPr>
      <t>🚴</t>
    </r>
    <r>
      <rPr>
        <u/>
        <sz val="9"/>
        <color theme="6" tint="-0.499984740745262"/>
        <rFont val="ＭＳ Ｐゴシック"/>
        <family val="3"/>
        <charset val="128"/>
      </rPr>
      <t>・秦野、伊勢原100km</t>
    </r>
    <phoneticPr fontId="2"/>
  </si>
  <si>
    <r>
      <t>11/08/04  ＭＴＢでヤビツ峠</t>
    </r>
    <r>
      <rPr>
        <u/>
        <sz val="9"/>
        <color theme="6" tint="-0.499984740745262"/>
        <rFont val="Segoe UI Symbol"/>
        <family val="3"/>
      </rPr>
      <t>🚴</t>
    </r>
    <r>
      <rPr>
        <u/>
        <sz val="9"/>
        <color theme="6" tint="-0.499984740745262"/>
        <rFont val="ＭＳ Ｐゴシック"/>
        <family val="3"/>
        <charset val="128"/>
      </rPr>
      <t xml:space="preserve"> Mountain Bike</t>
    </r>
    <phoneticPr fontId="3"/>
  </si>
  <si>
    <r>
      <t>15/05/06  ヤビツ峠</t>
    </r>
    <r>
      <rPr>
        <u/>
        <sz val="9"/>
        <color theme="6" tint="-0.499984740745262"/>
        <rFont val="Segoe UI Symbol"/>
        <family val="3"/>
      </rPr>
      <t>🚴</t>
    </r>
    <r>
      <rPr>
        <u/>
        <sz val="9"/>
        <color theme="6" tint="-0.499984740745262"/>
        <rFont val="ＭＳ Ｐゴシック"/>
        <family val="3"/>
        <charset val="128"/>
      </rPr>
      <t>ﾋﾟｽﾄﾝBy RoadRacer</t>
    </r>
    <phoneticPr fontId="2"/>
  </si>
  <si>
    <r>
      <t>17/05/03  新小倉橋・鳥居原ふれあいセンター・宮ケ瀬三差路・札掛・ヤビツ峠</t>
    </r>
    <r>
      <rPr>
        <u/>
        <sz val="9"/>
        <color theme="6" tint="-0.499984740745262"/>
        <rFont val="Segoe UI Symbol"/>
        <family val="3"/>
      </rPr>
      <t>🚴</t>
    </r>
    <r>
      <rPr>
        <u/>
        <sz val="9"/>
        <color theme="6" tint="-0.499984740745262"/>
        <rFont val="ＭＳ Ｐゴシック"/>
        <family val="3"/>
        <charset val="128"/>
      </rPr>
      <t>ピストン　81.72km</t>
    </r>
    <phoneticPr fontId="3"/>
  </si>
  <si>
    <r>
      <t>23/07/24  鳥居原園地P・塩水橋・札掛橋・ヤビツ峠</t>
    </r>
    <r>
      <rPr>
        <u/>
        <sz val="9"/>
        <color theme="10"/>
        <rFont val="Segoe UI Symbol"/>
        <family val="3"/>
      </rPr>
      <t>🚴</t>
    </r>
    <r>
      <rPr>
        <u/>
        <sz val="9"/>
        <color theme="10"/>
        <rFont val="ＭＳ Ｐゴシック"/>
        <family val="3"/>
        <charset val="128"/>
      </rPr>
      <t>ピストン　42.7㎞ By Raleigh</t>
    </r>
    <phoneticPr fontId="3"/>
  </si>
  <si>
    <r>
      <t>ヤビツ峠</t>
    </r>
    <r>
      <rPr>
        <sz val="10"/>
        <color theme="1"/>
        <rFont val="Segoe UI Symbol"/>
        <family val="3"/>
      </rPr>
      <t>🚴</t>
    </r>
    <rPh sb="3" eb="4">
      <t>トウゲ</t>
    </rPh>
    <phoneticPr fontId="2"/>
  </si>
  <si>
    <r>
      <t>大垂水峠</t>
    </r>
    <r>
      <rPr>
        <sz val="10"/>
        <color theme="1"/>
        <rFont val="Segoe UI Symbol"/>
        <family val="3"/>
      </rPr>
      <t>🚴</t>
    </r>
    <rPh sb="0" eb="4">
      <t>オオタルミトウゲ</t>
    </rPh>
    <phoneticPr fontId="2"/>
  </si>
  <si>
    <r>
      <t>03/12/12  大垂水峠</t>
    </r>
    <r>
      <rPr>
        <u/>
        <sz val="9"/>
        <color theme="6" tint="-0.499984740745262"/>
        <rFont val="Segoe UI Symbol"/>
        <family val="3"/>
      </rPr>
      <t>🚴</t>
    </r>
    <r>
      <rPr>
        <u/>
        <sz val="9"/>
        <color theme="6" tint="-0.499984740745262"/>
        <rFont val="ＭＳ Ｐゴシック"/>
        <family val="3"/>
        <charset val="128"/>
      </rPr>
      <t>から相模湖</t>
    </r>
    <phoneticPr fontId="2"/>
  </si>
  <si>
    <r>
      <t>05/11/17  三沢峠から大垂水峠</t>
    </r>
    <r>
      <rPr>
        <u/>
        <sz val="9"/>
        <color theme="6" tint="-0.499984740745262"/>
        <rFont val="Segoe UI Symbol"/>
        <family val="3"/>
      </rPr>
      <t>🚴</t>
    </r>
    <phoneticPr fontId="2"/>
  </si>
  <si>
    <r>
      <t>07/01/14  大垂水峠</t>
    </r>
    <r>
      <rPr>
        <u/>
        <sz val="9"/>
        <color theme="6" tint="-0.499984740745262"/>
        <rFont val="Segoe UI Symbol"/>
        <family val="3"/>
      </rPr>
      <t>🚴</t>
    </r>
    <r>
      <rPr>
        <u/>
        <sz val="9"/>
        <color theme="6" tint="-0.499984740745262"/>
        <rFont val="ＭＳ Ｐゴシック"/>
        <family val="3"/>
        <charset val="128"/>
      </rPr>
      <t>・旧甲州道</t>
    </r>
    <phoneticPr fontId="2"/>
  </si>
  <si>
    <r>
      <t>07/08/09  津久井郡牧馬峠・大垂水峠</t>
    </r>
    <r>
      <rPr>
        <u/>
        <sz val="9"/>
        <color theme="6" tint="-0.499984740745262"/>
        <rFont val="Segoe UI Symbol"/>
        <family val="3"/>
      </rPr>
      <t>🚴</t>
    </r>
    <phoneticPr fontId="2"/>
  </si>
  <si>
    <r>
      <t>11/06/13  陣馬街道・醍醐林道・和田峠・陣馬街道・藤野・栃谷坂沢林道・国道２０号・大垂水峠</t>
    </r>
    <r>
      <rPr>
        <u/>
        <sz val="9"/>
        <color theme="6" tint="-0.499984740745262"/>
        <rFont val="Segoe UI Symbol"/>
        <family val="3"/>
      </rPr>
      <t>🚴</t>
    </r>
    <rPh sb="34" eb="35">
      <t>サカ</t>
    </rPh>
    <phoneticPr fontId="3"/>
  </si>
  <si>
    <r>
      <t>12/11/22  ROADRACERで大垂水峠</t>
    </r>
    <r>
      <rPr>
        <u/>
        <sz val="9"/>
        <color theme="6" tint="-0.499984740745262"/>
        <rFont val="Segoe UI Symbol"/>
        <family val="3"/>
      </rPr>
      <t>🚴</t>
    </r>
    <r>
      <rPr>
        <u/>
        <sz val="9"/>
        <color theme="6" tint="-0.499984740745262"/>
        <rFont val="ＭＳ Ｐゴシック"/>
        <family val="3"/>
        <charset val="128"/>
      </rPr>
      <t>・桂橋・津久井湖・城山湖 Colnago</t>
    </r>
    <phoneticPr fontId="3"/>
  </si>
  <si>
    <r>
      <t>13/05/01  自宅から甲州街道・大月・都留市・四日市場上野原線・雛鶴隧道・奥牧野・藤野・大垂水峠</t>
    </r>
    <r>
      <rPr>
        <u/>
        <sz val="9"/>
        <color theme="6" tint="-0.499984740745262"/>
        <rFont val="Segoe UI Symbol"/>
        <family val="3"/>
      </rPr>
      <t>🚴</t>
    </r>
    <r>
      <rPr>
        <u/>
        <sz val="9"/>
        <color theme="6" tint="-0.499984740745262"/>
        <rFont val="ＭＳ Ｐゴシック"/>
        <family val="3"/>
        <charset val="128"/>
      </rPr>
      <t xml:space="preserve"> By Roadraser 110km</t>
    </r>
    <phoneticPr fontId="3"/>
  </si>
  <si>
    <r>
      <t>15/09/30  大垂水峠</t>
    </r>
    <r>
      <rPr>
        <u/>
        <sz val="9"/>
        <color theme="6" tint="-0.499984740745262"/>
        <rFont val="Segoe UI Symbol"/>
        <family val="3"/>
      </rPr>
      <t>🚴</t>
    </r>
    <r>
      <rPr>
        <u/>
        <sz val="9"/>
        <color theme="6" tint="-0.499984740745262"/>
        <rFont val="ＭＳ Ｐゴシック"/>
        <family val="3"/>
        <charset val="128"/>
      </rPr>
      <t>・相模湖・津久井湖・城山湖By RoadRacer</t>
    </r>
    <phoneticPr fontId="2"/>
  </si>
  <si>
    <r>
      <t>16/07/10  津久井湖・相模湖・大垂水峠</t>
    </r>
    <r>
      <rPr>
        <u/>
        <sz val="9"/>
        <color theme="6" tint="-0.499984740745262"/>
        <rFont val="Segoe UI Symbol"/>
        <family val="3"/>
      </rPr>
      <t>🚴</t>
    </r>
    <r>
      <rPr>
        <u/>
        <sz val="9"/>
        <color theme="6" tint="-0.499984740745262"/>
        <rFont val="ＭＳ Ｐゴシック"/>
        <family val="3"/>
        <charset val="128"/>
      </rPr>
      <t>41.2km By Roadracer</t>
    </r>
    <phoneticPr fontId="2"/>
  </si>
  <si>
    <r>
      <t>17/03/03  津久井湖北側道路（県道515号、東光寺先から全面通行止め区間）・桂橋から廃道で大垂水峠</t>
    </r>
    <r>
      <rPr>
        <u/>
        <sz val="9"/>
        <color theme="6" tint="-0.499984740745262"/>
        <rFont val="Segoe UI Symbol"/>
        <family val="3"/>
      </rPr>
      <t>🚴</t>
    </r>
    <r>
      <rPr>
        <u/>
        <sz val="9"/>
        <color theme="6" tint="-0.499984740745262"/>
        <rFont val="ＭＳ Ｐゴシック"/>
        <family val="3"/>
        <charset val="128"/>
      </rPr>
      <t>・高尾山599 33.3㎞ By alexMoulton</t>
    </r>
    <phoneticPr fontId="3"/>
  </si>
  <si>
    <r>
      <t>17/06/23  大垂水峠</t>
    </r>
    <r>
      <rPr>
        <u/>
        <sz val="9"/>
        <color theme="6" tint="-0.499984740745262"/>
        <rFont val="Segoe UI Symbol"/>
        <family val="3"/>
      </rPr>
      <t>🚴</t>
    </r>
    <r>
      <rPr>
        <u/>
        <sz val="9"/>
        <color theme="6" tint="-0.499984740745262"/>
        <rFont val="ＭＳ Ｐゴシック"/>
        <family val="3"/>
        <charset val="128"/>
      </rPr>
      <t>・相模湖・津久井湖・城山湖 45.1km  GoPro</t>
    </r>
    <phoneticPr fontId="3"/>
  </si>
  <si>
    <r>
      <t>18/08/15  高尾駅・大垂水峠</t>
    </r>
    <r>
      <rPr>
        <u/>
        <sz val="9"/>
        <color theme="6" tint="-0.499984740745262"/>
        <rFont val="Segoe UI Symbol"/>
        <family val="3"/>
      </rPr>
      <t>🚴</t>
    </r>
    <r>
      <rPr>
        <u/>
        <sz val="9"/>
        <color theme="6" tint="-0.499984740745262"/>
        <rFont val="ＭＳ Ｐゴシック"/>
        <family val="3"/>
        <charset val="128"/>
      </rPr>
      <t>・相模湖・津久井湖周回 By MountainBike 39.9㎞</t>
    </r>
    <phoneticPr fontId="3"/>
  </si>
  <si>
    <r>
      <t>18/10/25  自宅・大垂水峠</t>
    </r>
    <r>
      <rPr>
        <u/>
        <sz val="9"/>
        <color theme="6" tint="-0.499984740745262"/>
        <rFont val="Segoe UI Symbol"/>
        <family val="3"/>
      </rPr>
      <t>🚴</t>
    </r>
    <r>
      <rPr>
        <u/>
        <sz val="9"/>
        <color theme="6" tint="-0.499984740745262"/>
        <rFont val="ＭＳ Ｐゴシック"/>
        <family val="3"/>
        <charset val="128"/>
      </rPr>
      <t>・底沢橋・栃谷坂沢林道・陣馬山登山口・沢井トンネル・相模湖ST・大垂水峠・自宅 53.5km By AlexMoulton</t>
    </r>
    <phoneticPr fontId="3"/>
  </si>
  <si>
    <r>
      <t>19/06/04  大垂水峠</t>
    </r>
    <r>
      <rPr>
        <u/>
        <sz val="9"/>
        <color theme="6" tint="-0.499984740745262"/>
        <rFont val="Segoe UI Symbol"/>
        <family val="3"/>
      </rPr>
      <t>🚴</t>
    </r>
    <r>
      <rPr>
        <u/>
        <sz val="9"/>
        <color theme="6" tint="-0.499984740745262"/>
        <rFont val="ＭＳ Ｐゴシック"/>
        <family val="3"/>
        <charset val="128"/>
      </rPr>
      <t>・相模湖・津久井湖・城山湖サイクリング 43.8㎞ By RoadRacer</t>
    </r>
    <phoneticPr fontId="3"/>
  </si>
  <si>
    <r>
      <t>20/05/02  湖巡り（高尾・大垂水峠</t>
    </r>
    <r>
      <rPr>
        <u/>
        <sz val="9"/>
        <color theme="6" tint="-0.499984740745262"/>
        <rFont val="Segoe UI Symbol"/>
        <family val="3"/>
      </rPr>
      <t>🚴</t>
    </r>
    <r>
      <rPr>
        <u/>
        <sz val="9"/>
        <color theme="6" tint="-0.499984740745262"/>
        <rFont val="ＭＳ Ｐゴシック"/>
        <family val="3"/>
        <charset val="128"/>
      </rPr>
      <t>・相模湖・津久井湖・城山湖）44.9㎞ By RoadRacer</t>
    </r>
    <phoneticPr fontId="3"/>
  </si>
  <si>
    <r>
      <t>21/01/31  相模湖サイクリング（高尾山口・大垂水峠</t>
    </r>
    <r>
      <rPr>
        <u/>
        <sz val="9"/>
        <color theme="6" tint="-0.499984740745262"/>
        <rFont val="Segoe UI Symbol"/>
        <family val="3"/>
      </rPr>
      <t>🚴</t>
    </r>
    <r>
      <rPr>
        <u/>
        <sz val="9"/>
        <color theme="6" tint="-0.499984740745262"/>
        <rFont val="ＭＳ Ｐゴシック"/>
        <family val="3"/>
        <charset val="128"/>
      </rPr>
      <t>・相模湖・津久井湖・法政大学）39.4㎞ By RoadRacer</t>
    </r>
    <phoneticPr fontId="3"/>
  </si>
  <si>
    <t>小河内ダム</t>
    <rPh sb="0" eb="3">
      <t>オゴウチ</t>
    </rPh>
    <phoneticPr fontId="2"/>
  </si>
  <si>
    <r>
      <t>08/09/15  鳥沢駅・高畑山</t>
    </r>
    <r>
      <rPr>
        <u/>
        <sz val="9"/>
        <color theme="6" tint="-0.499984740745262"/>
        <rFont val="Segoe UI Symbol"/>
        <family val="3"/>
      </rPr>
      <t>🍐</t>
    </r>
    <r>
      <rPr>
        <u/>
        <sz val="9"/>
        <color theme="6" tint="-0.499984740745262"/>
        <rFont val="ＭＳ Ｐゴシック"/>
        <family val="3"/>
        <charset val="128"/>
      </rPr>
      <t>・倉岳山・梁川駅</t>
    </r>
    <phoneticPr fontId="2"/>
  </si>
  <si>
    <r>
      <t>09/12/17  禾生・九鬼山・高畑山</t>
    </r>
    <r>
      <rPr>
        <u/>
        <sz val="9"/>
        <color theme="6" tint="-0.499984740745262"/>
        <rFont val="Segoe UI Symbol"/>
        <family val="3"/>
      </rPr>
      <t>🍐</t>
    </r>
    <r>
      <rPr>
        <u/>
        <sz val="9"/>
        <color theme="6" tint="-0.499984740745262"/>
        <rFont val="ＭＳ Ｐゴシック"/>
        <family val="3"/>
        <charset val="128"/>
      </rPr>
      <t>・鳥沢</t>
    </r>
    <phoneticPr fontId="2"/>
  </si>
  <si>
    <r>
      <t>10/01/18  鳥沢駅・高畑山北尾根</t>
    </r>
    <r>
      <rPr>
        <u/>
        <sz val="9"/>
        <color theme="6" tint="-0.499984740745262"/>
        <rFont val="Segoe UI Symbol"/>
        <family val="3"/>
      </rPr>
      <t>🍐</t>
    </r>
    <r>
      <rPr>
        <u/>
        <sz val="9"/>
        <color theme="6" tint="-0.499984740745262"/>
        <rFont val="ＭＳ Ｐゴシック"/>
        <family val="3"/>
        <charset val="128"/>
      </rPr>
      <t>・倉岳山北尾根・鳥沢駅</t>
    </r>
    <phoneticPr fontId="2"/>
  </si>
  <si>
    <r>
      <t>10/10/07  下尾崎・秋山二十六夜山・棚ノ入山・雛鶴峠・高畑山</t>
    </r>
    <r>
      <rPr>
        <u/>
        <sz val="9"/>
        <color theme="6" tint="-0.499984740745262"/>
        <rFont val="Segoe UI Symbol"/>
        <family val="3"/>
      </rPr>
      <t>🍐</t>
    </r>
    <r>
      <rPr>
        <u/>
        <sz val="9"/>
        <color theme="6" tint="-0.499984740745262"/>
        <rFont val="ＭＳ Ｐゴシック"/>
        <family val="3"/>
        <charset val="128"/>
      </rPr>
      <t>・鳥沢駅</t>
    </r>
    <phoneticPr fontId="2"/>
  </si>
  <si>
    <r>
      <t>12/03/22  鳥沢・小篠イトヒバ・高畑山北尾根・高畑山</t>
    </r>
    <r>
      <rPr>
        <u/>
        <sz val="9"/>
        <color theme="6" tint="-0.499984740745262"/>
        <rFont val="Segoe UI Symbol"/>
        <family val="3"/>
      </rPr>
      <t>🍐</t>
    </r>
    <r>
      <rPr>
        <u/>
        <sz val="9"/>
        <color theme="6" tint="-0.499984740745262"/>
        <rFont val="ＭＳ Ｐゴシック"/>
        <family val="3"/>
        <charset val="128"/>
      </rPr>
      <t>・穴路峠・倉岳山・倉岳山北尾根・小篠貯水池周回</t>
    </r>
    <phoneticPr fontId="2"/>
  </si>
  <si>
    <r>
      <t>12/05/07  猿橋・朝日小沢・鈴ケ音峠・大桑山・高畑山北尾根</t>
    </r>
    <r>
      <rPr>
        <u/>
        <sz val="9"/>
        <color theme="6" tint="-0.499984740745262"/>
        <rFont val="Segoe UI Symbol"/>
        <family val="3"/>
      </rPr>
      <t>🍐</t>
    </r>
    <r>
      <rPr>
        <u/>
        <sz val="9"/>
        <color theme="6" tint="-0.499984740745262"/>
        <rFont val="ＭＳ Ｐゴシック"/>
        <family val="3"/>
        <charset val="128"/>
      </rPr>
      <t>・鳥沢</t>
    </r>
    <phoneticPr fontId="2"/>
  </si>
  <si>
    <r>
      <t>15/01/08  鳥沢・石仏地蔵・高畑山</t>
    </r>
    <r>
      <rPr>
        <u/>
        <sz val="9"/>
        <color theme="6" tint="-0.499984740745262"/>
        <rFont val="Segoe UI Symbol"/>
        <family val="3"/>
      </rPr>
      <t>🍐</t>
    </r>
    <r>
      <rPr>
        <u/>
        <sz val="9"/>
        <color theme="6" tint="-0.499984740745262"/>
        <rFont val="ＭＳ Ｐゴシック"/>
        <family val="3"/>
        <charset val="128"/>
      </rPr>
      <t>・天神山・穴路峠・倉岳山・月屋根沢・梁川</t>
    </r>
    <rPh sb="37" eb="38">
      <t>ヤ</t>
    </rPh>
    <phoneticPr fontId="3"/>
  </si>
  <si>
    <r>
      <t>17/08/22  朝日小沢上バス停・鈴ケ音峠・大桑山・高畑山</t>
    </r>
    <r>
      <rPr>
        <u/>
        <sz val="9"/>
        <color theme="6" tint="-0.499984740745262"/>
        <rFont val="Segoe UI Symbol"/>
        <family val="3"/>
      </rPr>
      <t>🍐</t>
    </r>
    <r>
      <rPr>
        <u/>
        <sz val="9"/>
        <color theme="6" tint="-0.499984740745262"/>
        <rFont val="ＭＳ Ｐゴシック"/>
        <family val="3"/>
        <charset val="128"/>
      </rPr>
      <t>・倉岳山・月屋根沢・梁川駅</t>
    </r>
    <rPh sb="39" eb="40">
      <t>ヤ</t>
    </rPh>
    <phoneticPr fontId="3"/>
  </si>
  <si>
    <r>
      <t>18/03/28  倉岳山・高畑山（梁川St・倉岳山北東尾根・倉岳山・天神山・高畑山</t>
    </r>
    <r>
      <rPr>
        <u/>
        <sz val="9"/>
        <color theme="6" tint="-0.499984740745262"/>
        <rFont val="Segoe UI Symbol"/>
        <family val="3"/>
      </rPr>
      <t>🍐</t>
    </r>
    <r>
      <rPr>
        <u/>
        <sz val="9"/>
        <color theme="6" tint="-0.499984740745262"/>
        <rFont val="ＭＳ Ｐゴシック"/>
        <family val="3"/>
        <charset val="128"/>
      </rPr>
      <t>・高畑山北尾根・小篠イトヒバ・鳥沢St）</t>
    </r>
    <phoneticPr fontId="3"/>
  </si>
  <si>
    <r>
      <t>19/05/10  鳥沢ST・高畑山北尾根</t>
    </r>
    <r>
      <rPr>
        <u/>
        <sz val="9"/>
        <color theme="6" tint="-0.499984740745262"/>
        <rFont val="Segoe UI Symbol"/>
        <family val="3"/>
      </rPr>
      <t>🍐</t>
    </r>
    <r>
      <rPr>
        <u/>
        <sz val="9"/>
        <color theme="6" tint="-0.499984740745262"/>
        <rFont val="ＭＳ Ｐゴシック"/>
        <family val="3"/>
        <charset val="128"/>
      </rPr>
      <t>・穴路峠・倉岳山北東尾根・梁川ST</t>
    </r>
    <phoneticPr fontId="3"/>
  </si>
  <si>
    <r>
      <t>20/10/07  高畑山～倉岳山（小篠イトヒバ・高畑山北尾根・高畑山</t>
    </r>
    <r>
      <rPr>
        <u/>
        <sz val="9"/>
        <color theme="6" tint="-0.499984740745262"/>
        <rFont val="Segoe UI Symbol"/>
        <family val="3"/>
      </rPr>
      <t>🍐</t>
    </r>
    <r>
      <rPr>
        <u/>
        <sz val="9"/>
        <color theme="6" tint="-0.499984740745262"/>
        <rFont val="ＭＳ Ｐゴシック"/>
        <family val="3"/>
        <charset val="128"/>
      </rPr>
      <t>・宮路峠・倉岳山・倉岳山北東尾根・唐栗橋）</t>
    </r>
    <phoneticPr fontId="3"/>
  </si>
  <si>
    <r>
      <t>22/06/13  前道志VR（梁川駅・倉岳山北東尾根・倉岳山・天神山・高畑山</t>
    </r>
    <r>
      <rPr>
        <u/>
        <sz val="9"/>
        <color theme="6" tint="-0.499984740745262"/>
        <rFont val="Segoe UI Symbol"/>
        <family val="3"/>
      </rPr>
      <t>🍐</t>
    </r>
    <r>
      <rPr>
        <u/>
        <sz val="9"/>
        <color theme="6" tint="-0.499984740745262"/>
        <rFont val="ＭＳ Ｐゴシック"/>
        <family val="3"/>
        <charset val="128"/>
      </rPr>
      <t>・高畑山北尾根）</t>
    </r>
    <phoneticPr fontId="3"/>
  </si>
  <si>
    <r>
      <t>高畑山</t>
    </r>
    <r>
      <rPr>
        <sz val="10"/>
        <color theme="1"/>
        <rFont val="Segoe UI Symbol"/>
        <family val="3"/>
      </rPr>
      <t>🍐</t>
    </r>
    <rPh sb="0" eb="2">
      <t>タカハタ</t>
    </rPh>
    <rPh sb="2" eb="3">
      <t>ヤマ</t>
    </rPh>
    <phoneticPr fontId="2"/>
  </si>
  <si>
    <t>13/03/04  都留市駅・宝鉱山バス停・三ツ峠北口登山道・三ツ峠山・三ﾂ峠駅</t>
    <phoneticPr fontId="3"/>
  </si>
  <si>
    <t>11/07/04  石和温泉駅・檜峰神社前・檜峯第二橋・釈迦ケ岳・日向坂峠・黒岳・御坂峠・三つ峠入口</t>
    <rPh sb="10" eb="15">
      <t>イサワオンセンエキ</t>
    </rPh>
    <phoneticPr fontId="3"/>
  </si>
  <si>
    <t>（都留）</t>
    <rPh sb="1" eb="3">
      <t>ツル</t>
    </rPh>
    <phoneticPr fontId="2"/>
  </si>
  <si>
    <t>御正体山</t>
    <rPh sb="0" eb="1">
      <t>オ</t>
    </rPh>
    <rPh sb="1" eb="3">
      <t>ショウタイ</t>
    </rPh>
    <rPh sb="3" eb="4">
      <t>ヤマ</t>
    </rPh>
    <phoneticPr fontId="2"/>
  </si>
  <si>
    <t>高川山</t>
    <rPh sb="0" eb="3">
      <t>タカガワヤマ</t>
    </rPh>
    <phoneticPr fontId="2"/>
  </si>
  <si>
    <r>
      <t>08/09/01  用竹・雨降山・権現山</t>
    </r>
    <r>
      <rPr>
        <u/>
        <sz val="9"/>
        <color theme="6" tint="-0.499984740745262"/>
        <rFont val="Segoe UI Symbol"/>
        <family val="3"/>
      </rPr>
      <t>🍐</t>
    </r>
    <r>
      <rPr>
        <u/>
        <sz val="9"/>
        <color theme="6" tint="-0.499984740745262"/>
        <rFont val="ＭＳ Ｐゴシック"/>
        <family val="3"/>
        <charset val="128"/>
      </rPr>
      <t>・扇山</t>
    </r>
    <rPh sb="10" eb="11">
      <t>ヨウ</t>
    </rPh>
    <rPh sb="11" eb="12">
      <t>タケ</t>
    </rPh>
    <phoneticPr fontId="3"/>
  </si>
  <si>
    <r>
      <t>09/10/19  初戸・雨降山・権現山</t>
    </r>
    <r>
      <rPr>
        <u/>
        <sz val="9"/>
        <color theme="6" tint="-0.499984740745262"/>
        <rFont val="Segoe UI Symbol"/>
        <family val="3"/>
      </rPr>
      <t>🍐</t>
    </r>
    <r>
      <rPr>
        <u/>
        <sz val="9"/>
        <color theme="6" tint="-0.499984740745262"/>
        <rFont val="ＭＳ Ｐゴシック"/>
        <family val="3"/>
        <charset val="128"/>
      </rPr>
      <t>・不老山・不老下</t>
    </r>
    <phoneticPr fontId="2"/>
  </si>
  <si>
    <r>
      <t>10/02/25  富岡・長尾根・麻生山・権現山</t>
    </r>
    <r>
      <rPr>
        <u/>
        <sz val="9"/>
        <color theme="6" tint="-0.499984740745262"/>
        <rFont val="Segoe UI Symbol"/>
        <family val="3"/>
      </rPr>
      <t>🍐</t>
    </r>
    <r>
      <rPr>
        <u/>
        <sz val="9"/>
        <color theme="6" tint="-0.499984740745262"/>
        <rFont val="ＭＳ Ｐゴシック"/>
        <family val="3"/>
        <charset val="128"/>
      </rPr>
      <t>・雨降山・用竹</t>
    </r>
    <phoneticPr fontId="2"/>
  </si>
  <si>
    <r>
      <t>15/04/02  上野原・初戸・雨降山・権現山</t>
    </r>
    <r>
      <rPr>
        <u/>
        <sz val="9"/>
        <color theme="6" tint="-0.499984740745262"/>
        <rFont val="Segoe UI Symbol"/>
        <family val="3"/>
      </rPr>
      <t>🍐</t>
    </r>
    <r>
      <rPr>
        <u/>
        <sz val="9"/>
        <color theme="6" tint="-0.499984740745262"/>
        <rFont val="ＭＳ Ｐゴシック"/>
        <family val="3"/>
        <charset val="128"/>
      </rPr>
      <t>・扇山・犬目・太田峠・梁川</t>
    </r>
    <phoneticPr fontId="2"/>
  </si>
  <si>
    <r>
      <t>17/05/19  富岡バス停（富士急山梨）・麻生山・権現山</t>
    </r>
    <r>
      <rPr>
        <u/>
        <sz val="9"/>
        <color theme="6" tint="-0.499984740745262"/>
        <rFont val="Segoe UI Symbol"/>
        <family val="3"/>
      </rPr>
      <t>🍐</t>
    </r>
    <r>
      <rPr>
        <u/>
        <sz val="9"/>
        <color theme="6" tint="-0.499984740745262"/>
        <rFont val="ＭＳ Ｐゴシック"/>
        <family val="3"/>
        <charset val="128"/>
      </rPr>
      <t>・和見分岐・二本杉・用竹バス停（富士急山梨）</t>
    </r>
    <phoneticPr fontId="3"/>
  </si>
  <si>
    <r>
      <t>18/06/28  二本杉⇒扇山（用竹BS・二本杉・雨降山・権現山</t>
    </r>
    <r>
      <rPr>
        <u/>
        <sz val="9"/>
        <color theme="6" tint="-0.499984740745262"/>
        <rFont val="Segoe UI Symbol"/>
        <family val="3"/>
      </rPr>
      <t>🍐</t>
    </r>
    <r>
      <rPr>
        <u/>
        <sz val="9"/>
        <color theme="6" tint="-0.499984740745262"/>
        <rFont val="ＭＳ Ｐゴシック"/>
        <family val="3"/>
        <charset val="128"/>
      </rPr>
      <t>・浅川峠・扇山・鳥沢ST）</t>
    </r>
    <phoneticPr fontId="3"/>
  </si>
  <si>
    <r>
      <t>権現山</t>
    </r>
    <r>
      <rPr>
        <sz val="10"/>
        <color theme="1"/>
        <rFont val="Segoe UI Symbol"/>
        <family val="3"/>
      </rPr>
      <t>🍐</t>
    </r>
    <rPh sb="0" eb="3">
      <t>ゴンゲンヤマ</t>
    </rPh>
    <phoneticPr fontId="2"/>
  </si>
  <si>
    <t>赤鞍ケ岳</t>
    <rPh sb="0" eb="1">
      <t>アカ</t>
    </rPh>
    <rPh sb="1" eb="2">
      <t>クラ</t>
    </rPh>
    <rPh sb="3" eb="4">
      <t>タケ</t>
    </rPh>
    <phoneticPr fontId="2"/>
  </si>
  <si>
    <t>川乗山</t>
    <rPh sb="0" eb="1">
      <t>カワ</t>
    </rPh>
    <rPh sb="1" eb="2">
      <t>ジョウ</t>
    </rPh>
    <rPh sb="2" eb="3">
      <t>サン</t>
    </rPh>
    <phoneticPr fontId="2"/>
  </si>
  <si>
    <t>源次郎岳</t>
    <rPh sb="0" eb="4">
      <t>ゲンジロウダケ</t>
    </rPh>
    <phoneticPr fontId="2"/>
  </si>
  <si>
    <t>セーメーバン</t>
    <phoneticPr fontId="2"/>
  </si>
  <si>
    <r>
      <t>09/01/29  笹子駅・大沢山</t>
    </r>
    <r>
      <rPr>
        <u/>
        <sz val="9"/>
        <color theme="6" tint="-0.499984740745262"/>
        <rFont val="Segoe UI Symbol"/>
        <family val="3"/>
      </rPr>
      <t>🍐</t>
    </r>
    <r>
      <rPr>
        <u/>
        <sz val="9"/>
        <color theme="6" tint="-0.499984740745262"/>
        <rFont val="ＭＳ Ｐゴシック"/>
        <family val="3"/>
        <charset val="128"/>
      </rPr>
      <t>・大洞山・中尾根ノ頭</t>
    </r>
    <rPh sb="10" eb="12">
      <t>ササコ</t>
    </rPh>
    <rPh sb="12" eb="13">
      <t>エキ</t>
    </rPh>
    <phoneticPr fontId="3"/>
  </si>
  <si>
    <r>
      <t>09/02/05  笹子駅・本社ケ丸・大沢山</t>
    </r>
    <r>
      <rPr>
        <u/>
        <sz val="9"/>
        <color theme="6" tint="-0.499984740745262"/>
        <rFont val="Segoe UI Symbol"/>
        <family val="3"/>
      </rPr>
      <t>🍐</t>
    </r>
    <r>
      <rPr>
        <u/>
        <sz val="9"/>
        <color theme="6" tint="-0.499984740745262"/>
        <rFont val="ＭＳ Ｐゴシック"/>
        <family val="3"/>
        <charset val="128"/>
      </rPr>
      <t>・奥野稲村神社</t>
    </r>
    <rPh sb="25" eb="27">
      <t>オクノ</t>
    </rPh>
    <rPh sb="27" eb="29">
      <t>イナムラ</t>
    </rPh>
    <rPh sb="29" eb="31">
      <t>ジンジャ</t>
    </rPh>
    <phoneticPr fontId="3"/>
  </si>
  <si>
    <r>
      <t>10/01/07  笹子・奥野稲村神社・大沢山</t>
    </r>
    <r>
      <rPr>
        <u/>
        <sz val="9"/>
        <color theme="6" tint="-0.499984740745262"/>
        <rFont val="Segoe UI Symbol"/>
        <family val="3"/>
      </rPr>
      <t>🍐</t>
    </r>
    <r>
      <rPr>
        <u/>
        <sz val="9"/>
        <color theme="6" tint="-0.499984740745262"/>
        <rFont val="ＭＳ Ｐゴシック"/>
        <family val="3"/>
        <charset val="128"/>
      </rPr>
      <t>・本社ケ丸・角研山・笹子</t>
    </r>
    <rPh sb="10" eb="12">
      <t>ササコ</t>
    </rPh>
    <rPh sb="13" eb="15">
      <t>オクノ</t>
    </rPh>
    <phoneticPr fontId="3"/>
  </si>
  <si>
    <r>
      <t>11/05/26  笹子・大沢山</t>
    </r>
    <r>
      <rPr>
        <u/>
        <sz val="9"/>
        <color theme="6" tint="-0.499984740745262"/>
        <rFont val="Segoe UI Symbol"/>
        <family val="3"/>
      </rPr>
      <t>🍐</t>
    </r>
    <r>
      <rPr>
        <u/>
        <sz val="9"/>
        <color theme="6" tint="-0.499984740745262"/>
        <rFont val="ＭＳ Ｐゴシック"/>
        <family val="3"/>
        <charset val="128"/>
      </rPr>
      <t>・ボッコノ頭・摺針峠・大洞山・カヤノキビラノ頭・京戸山・ナットウ箱山・達沢山・甲府駅</t>
    </r>
    <phoneticPr fontId="3"/>
  </si>
  <si>
    <r>
      <t>13/12/25  笹子・奥野稲村神社・鉄塔・大沢山</t>
    </r>
    <r>
      <rPr>
        <u/>
        <sz val="9"/>
        <color theme="6" tint="-0.499984740745262"/>
        <rFont val="Segoe UI Symbol"/>
        <family val="3"/>
      </rPr>
      <t>🍐</t>
    </r>
    <r>
      <rPr>
        <u/>
        <sz val="9"/>
        <color theme="6" tint="-0.499984740745262"/>
        <rFont val="ＭＳ Ｐゴシック"/>
        <family val="3"/>
        <charset val="128"/>
      </rPr>
      <t>ピストン</t>
    </r>
    <phoneticPr fontId="2"/>
  </si>
  <si>
    <r>
      <t>15/05/11  笹子・奥野稲村神社・大沢山</t>
    </r>
    <r>
      <rPr>
        <u/>
        <sz val="9"/>
        <color theme="6" tint="-0.499984740745262"/>
        <rFont val="Segoe UI Symbol"/>
        <family val="3"/>
      </rPr>
      <t>🍐</t>
    </r>
    <r>
      <rPr>
        <u/>
        <sz val="9"/>
        <color theme="6" tint="-0.499984740745262"/>
        <rFont val="ＭＳ Ｐゴシック"/>
        <family val="3"/>
        <charset val="128"/>
      </rPr>
      <t>・ボッコノ頭・カヤノキビラノ頭・笹子峠・清水橋・甲斐大和</t>
    </r>
    <phoneticPr fontId="2"/>
  </si>
  <si>
    <r>
      <t>16/07/29  笹子駅・奥野稲村神社・大沢山</t>
    </r>
    <r>
      <rPr>
        <u/>
        <sz val="9"/>
        <color theme="6" tint="-0.499984740745262"/>
        <rFont val="Segoe UI Symbol"/>
        <family val="3"/>
      </rPr>
      <t>🍐</t>
    </r>
    <r>
      <rPr>
        <u/>
        <sz val="9"/>
        <color theme="6" tint="-0.499984740745262"/>
        <rFont val="ＭＳ Ｐゴシック"/>
        <family val="3"/>
        <charset val="128"/>
      </rPr>
      <t>・女坂峠・清八峠・本社ケ丸・角研山・笹子駅</t>
    </r>
    <phoneticPr fontId="2"/>
  </si>
  <si>
    <r>
      <t>19/04/23  甲斐大和ST・小路沢左岸尾根・笹子峠・カヤノキビラノ頭・大沢山</t>
    </r>
    <r>
      <rPr>
        <u/>
        <sz val="9"/>
        <color theme="6" tint="-0.499984740745262"/>
        <rFont val="Segoe UI Symbol"/>
        <family val="3"/>
      </rPr>
      <t>🍐</t>
    </r>
    <r>
      <rPr>
        <u/>
        <sz val="9"/>
        <color theme="6" tint="-0.499984740745262"/>
        <rFont val="ＭＳ Ｐゴシック"/>
        <family val="3"/>
        <charset val="128"/>
      </rPr>
      <t>・奥野稲荷神社・笹子ST</t>
    </r>
    <phoneticPr fontId="3"/>
  </si>
  <si>
    <r>
      <t>大沢山</t>
    </r>
    <r>
      <rPr>
        <sz val="10"/>
        <color theme="1"/>
        <rFont val="Segoe UI Symbol"/>
        <family val="3"/>
      </rPr>
      <t>🍐</t>
    </r>
    <rPh sb="0" eb="3">
      <t>オオサワヤマ</t>
    </rPh>
    <phoneticPr fontId="2"/>
  </si>
  <si>
    <t>大蔵高丸</t>
    <rPh sb="0" eb="4">
      <t>オオクラタカマル</t>
    </rPh>
    <phoneticPr fontId="2"/>
  </si>
  <si>
    <t>曲リ沢峠</t>
    <rPh sb="0" eb="1">
      <t>キョク</t>
    </rPh>
    <rPh sb="2" eb="3">
      <t>ザワ</t>
    </rPh>
    <rPh sb="3" eb="4">
      <t>トウゲ</t>
    </rPh>
    <phoneticPr fontId="2"/>
  </si>
  <si>
    <t>13/06/06  笹子・道証地蔵・スミ沢・曲リ沢峠・曲沢支沢経路・甲斐大和</t>
    <phoneticPr fontId="2"/>
  </si>
  <si>
    <t>14/01/15  甲斐大和・大谷ケ丸西尾根・コンドウ丸・曲リ沢峠・スミ沢・笹子</t>
    <phoneticPr fontId="3"/>
  </si>
  <si>
    <t>16/07/20  甲斐大和駅・大谷ケ丸西尾根・大谷ケ丸・曲リ沢峠・スミ沢・道証地蔵・笹子駅</t>
    <phoneticPr fontId="3"/>
  </si>
  <si>
    <t>17/03/17  甲斐大和・大谷ケ丸西尾根・大谷ケ丸・コンドウ丸・曲リ沢峠・景徳院・甲斐大和</t>
    <phoneticPr fontId="3"/>
  </si>
  <si>
    <t>20/12/08  滝子山（初狩・瑞岳院・沼ノ沢ノ峰南東尾根・御正人ノタル・滝子山東峰・滝子山・寂ショウ尾根・権現橋・白野・初狩）</t>
    <rPh sb="32" eb="33">
      <t>セイ</t>
    </rPh>
    <phoneticPr fontId="3"/>
  </si>
  <si>
    <t>御正人ノタル</t>
    <rPh sb="0" eb="1">
      <t>オ</t>
    </rPh>
    <rPh sb="1" eb="3">
      <t>セイニン</t>
    </rPh>
    <phoneticPr fontId="2"/>
  </si>
  <si>
    <t>浮島</t>
    <rPh sb="0" eb="2">
      <t>ウキシマ</t>
    </rPh>
    <phoneticPr fontId="2"/>
  </si>
  <si>
    <t>箱根駅伝</t>
    <rPh sb="0" eb="4">
      <t>ハコネエキデン</t>
    </rPh>
    <phoneticPr fontId="2"/>
  </si>
  <si>
    <r>
      <t>16/09/24  小山内裏公園（戦車道）・多摩よこやまの道</t>
    </r>
    <r>
      <rPr>
        <u/>
        <sz val="9"/>
        <color theme="6" tint="-0.499984740745262"/>
        <rFont val="Segoe UI Symbol"/>
        <family val="3"/>
      </rPr>
      <t>🚴</t>
    </r>
    <r>
      <rPr>
        <u/>
        <sz val="9"/>
        <color theme="6" tint="-0.499984740745262"/>
        <rFont val="ＭＳ Ｐゴシック"/>
        <family val="3"/>
        <charset val="128"/>
      </rPr>
      <t>・多摩尾根幹線道路 42.3km By MountainBike</t>
    </r>
    <phoneticPr fontId="3"/>
  </si>
  <si>
    <r>
      <t>18/07/04  多摩よこやまの道ポタリング（国道16号鑓水南・小山内裏公園戦車道・長池公園・多摩よこやまの道</t>
    </r>
    <r>
      <rPr>
        <u/>
        <sz val="9"/>
        <color theme="6" tint="-0.499984740745262"/>
        <rFont val="Segoe UI Symbol"/>
        <family val="3"/>
      </rPr>
      <t>🚴</t>
    </r>
    <r>
      <rPr>
        <u/>
        <sz val="9"/>
        <color theme="6" tint="-0.499984740745262"/>
        <rFont val="ＭＳ Ｐゴシック"/>
        <family val="3"/>
        <charset val="128"/>
      </rPr>
      <t>・多摩東公園・多摩ニュータウン通り・野猿街道）By AlexMoulton 41.1㎞</t>
    </r>
    <phoneticPr fontId="3"/>
  </si>
  <si>
    <r>
      <t>20/06/09  多摩よこやまの道（鑓水緑道・小山内裏公園・長池公園・多摩よこやまの道</t>
    </r>
    <r>
      <rPr>
        <u/>
        <sz val="9"/>
        <color theme="6" tint="-0.499984740745262"/>
        <rFont val="Segoe UI Symbol"/>
        <family val="3"/>
      </rPr>
      <t>🚴</t>
    </r>
    <r>
      <rPr>
        <u/>
        <sz val="9"/>
        <color theme="6" tint="-0.499984740745262"/>
        <rFont val="ＭＳ Ｐゴシック"/>
        <family val="3"/>
        <charset val="128"/>
      </rPr>
      <t>・都道137号・川崎街道・関戸橋・浅川ＣＲ）40.0㎞ By AlexMoulton</t>
    </r>
    <phoneticPr fontId="3"/>
  </si>
  <si>
    <r>
      <t>21/10/04  多摩よこやまの道</t>
    </r>
    <r>
      <rPr>
        <u/>
        <sz val="9"/>
        <color theme="6" tint="-0.499984740745262"/>
        <rFont val="Segoe UI Symbol"/>
        <family val="3"/>
      </rPr>
      <t>🚴</t>
    </r>
    <r>
      <rPr>
        <u/>
        <sz val="9"/>
        <color theme="6" tint="-0.499984740745262"/>
        <rFont val="ＭＳ Ｐゴシック"/>
        <family val="3"/>
        <charset val="128"/>
      </rPr>
      <t>（長池公園から一本杉公園、途中工具袋を落として撤退）36.5㎞ By AlexMoulton</t>
    </r>
    <phoneticPr fontId="3"/>
  </si>
  <si>
    <r>
      <t>22/12/31　多摩ウオーク（南大沢駅・清水入緑地・長池公園・多摩よこやまの道</t>
    </r>
    <r>
      <rPr>
        <u/>
        <sz val="9"/>
        <color theme="6" tint="-0.499984740745262"/>
        <rFont val="Segoe UI Emoji"/>
        <family val="3"/>
      </rPr>
      <t>🚶‍♀️</t>
    </r>
    <r>
      <rPr>
        <u/>
        <sz val="9"/>
        <color theme="6" tint="-0.499984740745262"/>
        <rFont val="ＭＳ Ｐゴシック"/>
        <family val="3"/>
        <charset val="128"/>
      </rPr>
      <t>・多摩東公園・京王永山駅）</t>
    </r>
    <phoneticPr fontId="3"/>
  </si>
  <si>
    <r>
      <t>23/05/04　多摩よこやまの道ウオーク（南大沢St・清水入緑地・長池公園・多摩よこやまの道</t>
    </r>
    <r>
      <rPr>
        <u/>
        <sz val="9"/>
        <color theme="10"/>
        <rFont val="Segoe UI Emoji"/>
        <family val="3"/>
      </rPr>
      <t>🚶‍♀️</t>
    </r>
    <r>
      <rPr>
        <u/>
        <sz val="9"/>
        <color theme="10"/>
        <rFont val="ＭＳ Ｐゴシック"/>
        <family val="3"/>
        <charset val="128"/>
      </rPr>
      <t>・多摩東公園Bs）</t>
    </r>
    <phoneticPr fontId="3"/>
  </si>
  <si>
    <r>
      <t>22/06/24  多摩よこやまの道ウオーク（長池公園・多摩よこやまの道</t>
    </r>
    <r>
      <rPr>
        <u/>
        <sz val="9"/>
        <color theme="6" tint="-0.499984740745262"/>
        <rFont val="Segoe UI Emoji"/>
        <family val="3"/>
      </rPr>
      <t>🚶‍♀️</t>
    </r>
    <r>
      <rPr>
        <u/>
        <sz val="9"/>
        <color theme="6" tint="-0.499984740745262"/>
        <rFont val="ＭＳ Ｐゴシック"/>
        <family val="3"/>
        <charset val="128"/>
      </rPr>
      <t>・多摩東公園）</t>
    </r>
    <phoneticPr fontId="3"/>
  </si>
  <si>
    <r>
      <t>24/03/11  多摩よこやまの道ウオーク（</t>
    </r>
    <r>
      <rPr>
        <u/>
        <sz val="9"/>
        <color theme="10"/>
        <rFont val="Segoe UI Emoji"/>
        <family val="2"/>
      </rPr>
      <t>🚏</t>
    </r>
    <r>
      <rPr>
        <u/>
        <sz val="9"/>
        <color theme="10"/>
        <rFont val="ＭＳ Ｐゴシック"/>
        <family val="3"/>
        <charset val="128"/>
      </rPr>
      <t>諏訪四丁目・多摩よこやまの道</t>
    </r>
    <r>
      <rPr>
        <u/>
        <sz val="9"/>
        <color theme="10"/>
        <rFont val="Segoe UI Emoji"/>
        <family val="3"/>
      </rPr>
      <t>🚶‍♀️</t>
    </r>
    <r>
      <rPr>
        <u/>
        <sz val="9"/>
        <color theme="10"/>
        <rFont val="ＭＳ Ｐゴシック"/>
        <family val="3"/>
        <charset val="128"/>
      </rPr>
      <t>・清水入谷緑地・南大沢</t>
    </r>
    <r>
      <rPr>
        <u/>
        <sz val="9"/>
        <color theme="10"/>
        <rFont val="Segoe UI Emoji"/>
        <family val="2"/>
      </rPr>
      <t>🚏</t>
    </r>
    <r>
      <rPr>
        <u/>
        <sz val="9"/>
        <color theme="10"/>
        <rFont val="ＭＳ Ｐゴシック"/>
        <family val="3"/>
        <charset val="128"/>
      </rPr>
      <t>）</t>
    </r>
    <phoneticPr fontId="3"/>
  </si>
  <si>
    <r>
      <t>06/08/20  多摩よこやまの道</t>
    </r>
    <r>
      <rPr>
        <u/>
        <sz val="9"/>
        <color theme="6" tint="-0.499984740745262"/>
        <rFont val="Segoe UI Symbol"/>
        <family val="3"/>
      </rPr>
      <t>🚴</t>
    </r>
    <phoneticPr fontId="2"/>
  </si>
  <si>
    <r>
      <t>多摩よこやまの道</t>
    </r>
    <r>
      <rPr>
        <sz val="10"/>
        <color theme="1"/>
        <rFont val="Segoe UI Symbol"/>
        <family val="3"/>
      </rPr>
      <t>🚴</t>
    </r>
    <rPh sb="0" eb="2">
      <t>タマ</t>
    </rPh>
    <rPh sb="7" eb="8">
      <t>ミチ</t>
    </rPh>
    <phoneticPr fontId="2"/>
  </si>
  <si>
    <t>2024/04/10</t>
    <phoneticPr fontId="3"/>
  </si>
  <si>
    <t>https://yamap.com/activities/30854746</t>
  </si>
  <si>
    <r>
      <t xml:space="preserve">24/04/07  </t>
    </r>
    <r>
      <rPr>
        <u/>
        <sz val="9"/>
        <color theme="10"/>
        <rFont val="Segoe UI Emoji"/>
        <family val="2"/>
      </rPr>
      <t>🌸</t>
    </r>
    <r>
      <rPr>
        <u/>
        <sz val="9"/>
        <color theme="10"/>
        <rFont val="ＭＳ Ｐゴシック"/>
        <family val="3"/>
        <charset val="128"/>
      </rPr>
      <t>桜</t>
    </r>
    <r>
      <rPr>
        <u/>
        <sz val="9"/>
        <color theme="10"/>
        <rFont val="Segoe UI Emoji"/>
        <family val="3"/>
      </rPr>
      <t>🚴‍♂️</t>
    </r>
    <r>
      <rPr>
        <u/>
        <sz val="9"/>
        <color theme="10"/>
        <rFont val="ＭＳ Ｐゴシック"/>
        <family val="3"/>
        <charset val="128"/>
      </rPr>
      <t>サイクリング（湯殿川・浅川・多摩川・乞田川・戦車道路・鑓水緑道・兵衛川）48.4km By Raleigh</t>
    </r>
    <phoneticPr fontId="3"/>
  </si>
  <si>
    <t>2024/04/13</t>
    <phoneticPr fontId="3"/>
  </si>
  <si>
    <t>https://yamap.com/activities/30927068</t>
  </si>
  <si>
    <t>24/04/13 🚴人里の枝垂れ桜🔄️（浅川・陣馬街道・秋川街道・檜原街道）72.6㎞ By Raleigh</t>
    <phoneticPr fontId="3"/>
  </si>
  <si>
    <r>
      <t xml:space="preserve">24/03/03  </t>
    </r>
    <r>
      <rPr>
        <u/>
        <sz val="9"/>
        <color theme="10"/>
        <rFont val="Segoe UI Emoji"/>
        <family val="2"/>
      </rPr>
      <t>🚴</t>
    </r>
    <r>
      <rPr>
        <u/>
        <sz val="9"/>
        <color theme="10"/>
        <rFont val="ＭＳ Ｐゴシック"/>
        <family val="3"/>
        <charset val="128"/>
      </rPr>
      <t>杉並区の菩提寺迄</t>
    </r>
    <r>
      <rPr>
        <u/>
        <sz val="9"/>
        <color theme="10"/>
        <rFont val="Segoe UI Emoji"/>
        <family val="2"/>
      </rPr>
      <t>🚴</t>
    </r>
    <r>
      <rPr>
        <u/>
        <sz val="9"/>
        <color theme="10"/>
        <rFont val="ＭＳ Ｐゴシック"/>
        <family val="3"/>
        <charset val="128"/>
      </rPr>
      <t>（20号バイパス・都道20号・多摩川通り・多摩川原橋・国道20号・松原通り・多摩川CR・府中四谷橋・浅川CR）73.2km By Raleigh</t>
    </r>
    <phoneticPr fontId="3"/>
  </si>
  <si>
    <t>寂ショウ尾根</t>
    <rPh sb="0" eb="1">
      <t>ジャク</t>
    </rPh>
    <rPh sb="4" eb="6">
      <t>オネ</t>
    </rPh>
    <phoneticPr fontId="2"/>
  </si>
  <si>
    <t>2024/04/16</t>
    <phoneticPr fontId="3"/>
  </si>
  <si>
    <t>https://yamap.com/users/192863</t>
  </si>
  <si>
    <t>2024/04/17</t>
    <phoneticPr fontId="3"/>
  </si>
  <si>
    <t>https://yamap.com/activities/31030561</t>
  </si>
  <si>
    <t>2024/04/19</t>
    <phoneticPr fontId="3"/>
  </si>
  <si>
    <t>https://yamap.com/activities/31061604</t>
  </si>
  <si>
    <t>富士見台</t>
    <rPh sb="0" eb="4">
      <t>フジミダイ</t>
    </rPh>
    <phoneticPr fontId="2"/>
  </si>
  <si>
    <t>17/04/03  ポタリング-戦車道・尾根緑道・鶴見川源流池・長池公園</t>
    <phoneticPr fontId="3"/>
  </si>
  <si>
    <t>2024/04/21</t>
    <phoneticPr fontId="3"/>
  </si>
  <si>
    <t>https://yamap.com/activities/31129346</t>
  </si>
  <si>
    <r>
      <t>24/03/19  高尾山ウオーク（高尾</t>
    </r>
    <r>
      <rPr>
        <u/>
        <sz val="9"/>
        <color theme="10"/>
        <rFont val="Segoe UI Emoji"/>
        <family val="2"/>
      </rPr>
      <t>🚆</t>
    </r>
    <r>
      <rPr>
        <u/>
        <sz val="9"/>
        <color theme="10"/>
        <rFont val="ＭＳ Ｐゴシック"/>
        <family val="3"/>
        <charset val="128"/>
      </rPr>
      <t>・浅川金刀比羅宮・高尾山ちか道・1号路・３号路・高尾山・６号路）</t>
    </r>
    <rPh sb="25" eb="29">
      <t>コトヒラ</t>
    </rPh>
    <phoneticPr fontId="3"/>
  </si>
  <si>
    <t>23/04/25　静かな高尾散歩（浅川金刀比羅宮・320m圏・蛇滝左岸・522m圏・４号路・病院裏口）</t>
    <rPh sb="17" eb="24">
      <t>アサカワコトヒラグウ</t>
    </rPh>
    <phoneticPr fontId="3"/>
  </si>
  <si>
    <t>20/07/11  高尾山散歩（浅川金刀比羅宮・「金比羅台古参道」・蛇滝林道・千代田稲荷尾根・522ｍＰ・高尾山・3号路・高尾病院裏）</t>
    <rPh sb="16" eb="23">
      <t>アサカワコトヒラグウ</t>
    </rPh>
    <phoneticPr fontId="3"/>
  </si>
  <si>
    <r>
      <t>24/04/21  東高尾ウオーク（法政</t>
    </r>
    <r>
      <rPr>
        <u/>
        <sz val="9"/>
        <color theme="10"/>
        <rFont val="Segoe UI Emoji"/>
        <family val="2"/>
      </rPr>
      <t>🚏</t>
    </r>
    <r>
      <rPr>
        <u/>
        <sz val="9"/>
        <color theme="10"/>
        <rFont val="ＭＳ Ｐゴシック"/>
        <family val="3"/>
        <charset val="128"/>
      </rPr>
      <t>・穴川左岸尾根・榎窪山・草戸山・四辻・浅川金刀比羅宮・高尾</t>
    </r>
    <r>
      <rPr>
        <u/>
        <sz val="9"/>
        <color theme="10"/>
        <rFont val="Segoe UI Emoji"/>
        <family val="2"/>
      </rPr>
      <t>🚊</t>
    </r>
    <r>
      <rPr>
        <u/>
        <sz val="9"/>
        <color theme="10"/>
        <rFont val="ＭＳ Ｐゴシック"/>
        <family val="3"/>
        <charset val="128"/>
      </rPr>
      <t>）</t>
    </r>
    <rPh sb="41" eb="48">
      <t>アサカワコトヒラグウ</t>
    </rPh>
    <phoneticPr fontId="3"/>
  </si>
  <si>
    <t>2024/04/26</t>
    <phoneticPr fontId="3"/>
  </si>
  <si>
    <t>https://yamap.com/activities/31197887</t>
  </si>
  <si>
    <t>24/04/26  🚴古里迄サイクリング🔄️（国道16号・新奥多摩街道・青梅街道・吉野街道・滝山街道・高尾街道）71.6㎞ By Raleigh</t>
    <phoneticPr fontId="3"/>
  </si>
  <si>
    <r>
      <t>24/04/10  北高尾山稜辺ウオーク（日影</t>
    </r>
    <r>
      <rPr>
        <u/>
        <sz val="9"/>
        <color theme="10"/>
        <rFont val="Segoe UI Emoji"/>
        <family val="2"/>
      </rPr>
      <t>🚏</t>
    </r>
    <r>
      <rPr>
        <u/>
        <sz val="9"/>
        <color theme="10"/>
        <rFont val="ＭＳ Ｐゴシック"/>
        <family val="3"/>
        <charset val="128"/>
      </rPr>
      <t>・矢倉沢左岸尾根・富士見台・ザリクボ沢左岸尾根・逆沢ノ頭・ヤゴ沢左岸尾根・小仏</t>
    </r>
    <r>
      <rPr>
        <u/>
        <sz val="9"/>
        <color theme="10"/>
        <rFont val="Segoe UI Emoji"/>
        <family val="2"/>
      </rPr>
      <t>🚏</t>
    </r>
    <r>
      <rPr>
        <u/>
        <sz val="9"/>
        <color theme="10"/>
        <rFont val="ＭＳ Ｐゴシック"/>
        <family val="3"/>
        <charset val="128"/>
      </rPr>
      <t>）</t>
    </r>
    <phoneticPr fontId="3"/>
  </si>
  <si>
    <t>24/04/16  高尾山ウオーク（高尾病院裏・2号路・浄心門・4号路・高尾山山頂・稲荷山コース）</t>
    <phoneticPr fontId="3"/>
  </si>
  <si>
    <r>
      <t>24/04/17  南浅川ウオーク（</t>
    </r>
    <r>
      <rPr>
        <u/>
        <sz val="9"/>
        <color theme="10"/>
        <rFont val="Segoe UI Emoji"/>
        <family val="2"/>
      </rPr>
      <t>🏠</t>
    </r>
    <r>
      <rPr>
        <u/>
        <sz val="9"/>
        <color theme="10"/>
        <rFont val="Segoe UI Emoji"/>
        <family val="3"/>
      </rPr>
      <t>🚶‍♀️</t>
    </r>
    <r>
      <rPr>
        <u/>
        <sz val="9"/>
        <color theme="10"/>
        <rFont val="ＭＳ Ｐゴシック"/>
        <family val="3"/>
        <charset val="128"/>
      </rPr>
      <t>・南浅川・八王子駅・</t>
    </r>
    <r>
      <rPr>
        <u/>
        <sz val="9"/>
        <color theme="10"/>
        <rFont val="Segoe UI Emoji"/>
        <family val="2"/>
      </rPr>
      <t>🚌</t>
    </r>
    <r>
      <rPr>
        <u/>
        <sz val="9"/>
        <color theme="10"/>
        <rFont val="ＭＳ Ｐゴシック"/>
        <family val="3"/>
        <charset val="128"/>
      </rPr>
      <t>）</t>
    </r>
    <phoneticPr fontId="3"/>
  </si>
  <si>
    <t>24/04/19  高尾山ウオーク（病院裏・高尾山頂・⤵逆沢作業道・⤴萩原作業道・一丁平・奥高尾南巻道・６号路）</t>
    <phoneticPr fontId="3"/>
  </si>
  <si>
    <t>2024/04/28</t>
    <phoneticPr fontId="3"/>
  </si>
  <si>
    <t>https://yamap.com/activities/31271080</t>
  </si>
  <si>
    <t>24/04/28  七国山・大塚山ウオーク（🚶‍♂️・七国山・県境尾根・鎌倉古道・御殿峠・道了堂跡・🚌）</t>
    <phoneticPr fontId="3"/>
  </si>
  <si>
    <t>2024/04/29</t>
    <phoneticPr fontId="3"/>
  </si>
  <si>
    <t>https://yamap.com/activities/31331326</t>
  </si>
  <si>
    <t>24/04/29  滝山丘陵ウオーク（八王子🚉・小宮公園・日光往還・滝山城跡・高月城跡・東秋留🚉）</t>
    <phoneticPr fontId="3"/>
  </si>
  <si>
    <t>2024/05/02</t>
    <phoneticPr fontId="3"/>
  </si>
  <si>
    <t>https://yamap.com/activities/31387594</t>
  </si>
  <si>
    <t>24/05/02  浅川サイクリング（陵南大橋・万願寺歩道橋・日野橋・府中四谷橋・北野街道）43.7km By Raleigh</t>
    <phoneticPr fontId="3"/>
  </si>
  <si>
    <t>2024/05/04</t>
    <phoneticPr fontId="3"/>
  </si>
  <si>
    <t>https://yamap.com/activities/31485867/tracks</t>
  </si>
  <si>
    <t>2024/05/06</t>
    <phoneticPr fontId="3"/>
  </si>
  <si>
    <t>https://yamap.com/activities/31598188</t>
  </si>
  <si>
    <t>24/05/06  高尾山ウオーク（稲荷山・高尾山山頂・4号路・琵琶滝）</t>
    <phoneticPr fontId="3"/>
  </si>
  <si>
    <t>2024/05/09</t>
    <phoneticPr fontId="3"/>
  </si>
  <si>
    <t>https://yamap.com/activities/31635072</t>
  </si>
  <si>
    <t>24/05/09  南大沢迄ウオーキング（🚶‍♂️片倉城址・片倉西尾根・絹の道資料館・南大沢🚌）</t>
    <phoneticPr fontId="3"/>
  </si>
  <si>
    <t>2024/05/10</t>
    <phoneticPr fontId="3"/>
  </si>
  <si>
    <t>https://yamap.com/activities/31651664</t>
  </si>
  <si>
    <t>24/05/10  高尾山ウオーク（6号路・稲荷山C・高尾山山頂・学習の歩道・大平林道・高尾林道・稲荷山）</t>
    <phoneticPr fontId="3"/>
  </si>
  <si>
    <t>（高尾周辺）</t>
    <rPh sb="1" eb="5">
      <t>タカオシュウヘン</t>
    </rPh>
    <phoneticPr fontId="2"/>
  </si>
  <si>
    <t>高尾周辺</t>
    <rPh sb="0" eb="4">
      <t>タカオシュウヘン</t>
    </rPh>
    <phoneticPr fontId="2"/>
  </si>
  <si>
    <t>2024/05/12</t>
    <phoneticPr fontId="3"/>
  </si>
  <si>
    <t>https://yamap.com/activities/31736086</t>
  </si>
  <si>
    <t>24/05/12  🚴多摩湖（多摩大橋通り・多摩湖自転車道・青梅街道・国道16号）53.4km By Raleigh</t>
    <phoneticPr fontId="3"/>
  </si>
  <si>
    <t>2024/05/17</t>
    <phoneticPr fontId="3"/>
  </si>
  <si>
    <t>https://yamap.com/activities/31812147</t>
  </si>
  <si>
    <t>24/05/17  🚴津久井城山⛰️🚶‍♂️（自🏠・法政大学・新小倉橋・小倉登山口・十兵衛山・城山・南巻道）</t>
    <phoneticPr fontId="3"/>
  </si>
  <si>
    <t>2024/05/18</t>
    <phoneticPr fontId="3"/>
  </si>
  <si>
    <t>https://yamap.com/activities/31851578</t>
  </si>
  <si>
    <t>24/05/18  🚴是政橋迄🚴（ひよどり山トンネル・拝島橋・是政橋・川崎街道・府中四谷橋・陵南大橋）53.6km By Raleigh</t>
    <phoneticPr fontId="3"/>
  </si>
  <si>
    <t>2024/05/22</t>
    <phoneticPr fontId="3"/>
  </si>
  <si>
    <t>https://yamap.com/activities/31962649</t>
  </si>
  <si>
    <t>24/05/22  高尾山ウオーク（稲荷山・高尾山・北側巻道・萩原作業道⤵・逆沢作業道⤴・4号路・高尾病院裏）</t>
    <phoneticPr fontId="3"/>
  </si>
  <si>
    <t>2024/05/24</t>
    <phoneticPr fontId="3"/>
  </si>
  <si>
    <t>https://yamap.com/activities/31993991</t>
  </si>
  <si>
    <t>24/05/24  🚴1964東京コース🚴①（甲州街道・新奥多摩街道・国道16号・旧滝山街道・高尾街道）44.4km By Raleigh</t>
    <phoneticPr fontId="3"/>
  </si>
  <si>
    <t>https://yamap.com/activities/12165366</t>
    <phoneticPr fontId="2"/>
  </si>
  <si>
    <t>2024/05/26</t>
    <phoneticPr fontId="3"/>
  </si>
  <si>
    <t>https://yamap.com/activities/32081569</t>
  </si>
  <si>
    <t>24/05/26  🚴1964東京コース🚴②（甲州街道・国道16号・旧滝山街道・都道166.186・高尾街道）31.9km By Raleigh</t>
    <phoneticPr fontId="3"/>
  </si>
  <si>
    <t>2024/05/29</t>
    <phoneticPr fontId="3"/>
  </si>
  <si>
    <t>https://yamap.com/activities/32132928</t>
  </si>
  <si>
    <t>24/05/29  高尾山ウオーク（高尾病院裏・2号路・４号路・高尾山山頂・稲荷山）</t>
    <phoneticPr fontId="3"/>
  </si>
  <si>
    <t>2024/05/30</t>
    <phoneticPr fontId="3"/>
  </si>
  <si>
    <t>https://yamap.com/activities/32149363</t>
  </si>
  <si>
    <t>24/05/30  🚶‍♂️八王子ウオーク（湯殿川・町田街道・八王子南バイパス・磯沼牧場）</t>
    <phoneticPr fontId="3"/>
  </si>
  <si>
    <t>2024/06/04</t>
    <phoneticPr fontId="3"/>
  </si>
  <si>
    <t>https://yamap.com/activities/32273709</t>
  </si>
  <si>
    <t>24/06/04  高尾ウオーク（稲荷山・高尾山・奥高尾巻道・小仏城山・大平林道・高尾林道・6号路）</t>
    <phoneticPr fontId="3"/>
  </si>
  <si>
    <t>高尾林道</t>
    <rPh sb="0" eb="4">
      <t>タカオリンドウ</t>
    </rPh>
    <phoneticPr fontId="2"/>
  </si>
  <si>
    <t>大平林道</t>
    <rPh sb="0" eb="4">
      <t>オオダイラリンドウ</t>
    </rPh>
    <phoneticPr fontId="2"/>
  </si>
  <si>
    <t>大垂水林道</t>
    <rPh sb="0" eb="3">
      <t>オオタルミ</t>
    </rPh>
    <rPh sb="3" eb="5">
      <t>リンドウ</t>
    </rPh>
    <phoneticPr fontId="2"/>
  </si>
  <si>
    <t>（林道）</t>
    <rPh sb="1" eb="3">
      <t>リンドウ</t>
    </rPh>
    <phoneticPr fontId="2"/>
  </si>
  <si>
    <t>小下沢林道</t>
    <rPh sb="0" eb="3">
      <t>コゲサワ</t>
    </rPh>
    <rPh sb="3" eb="5">
      <t>リンドウ</t>
    </rPh>
    <phoneticPr fontId="2"/>
  </si>
  <si>
    <t>2024/06/05</t>
    <phoneticPr fontId="3"/>
  </si>
  <si>
    <t>https://yamap.com/activities/32288197</t>
  </si>
  <si>
    <t>24/06/05  🚴八王子・町田🚴（国道16号・小山内裏公園戦車道・町田尾根緑道・桜通り・鶴見川源流池・平山通り・浅川CR）40.4km By Raleigh</t>
    <phoneticPr fontId="3"/>
  </si>
  <si>
    <t>2024/06/08</t>
    <phoneticPr fontId="3"/>
  </si>
  <si>
    <t>https://yamap.com/activities/32355952</t>
  </si>
  <si>
    <t>24/06/08  🚴八王子ポタリング🚴（八王子七福神・八王子湧水）25.1km By Raleigh</t>
    <phoneticPr fontId="3"/>
  </si>
  <si>
    <t>2024/06/10</t>
    <phoneticPr fontId="3"/>
  </si>
  <si>
    <t>https://yamap.com/activities/32431425</t>
  </si>
  <si>
    <t>24/06/10  高尾山ウオーク（6号路・高山山頂・稲荷山コース）</t>
    <phoneticPr fontId="3"/>
  </si>
  <si>
    <t>2024/06/12</t>
    <phoneticPr fontId="3"/>
  </si>
  <si>
    <t>https://yamap.com/activities/32466794</t>
  </si>
  <si>
    <t>24/06/12  🚴多摩サイクリング🚴（浅川CR・多摩川CR・多摩川原橋・南多摩尾根幹線道路・町田街道）62.1km By Raleigh</t>
    <phoneticPr fontId="3"/>
  </si>
  <si>
    <t>2024/06/13</t>
    <phoneticPr fontId="3"/>
  </si>
  <si>
    <t>https://yamap.com/activities/32481049</t>
  </si>
  <si>
    <t>24/06/13  高尾ウオーク（高尾梅郷遊歩道・高尾山北尾根・高尾山山頂・3号路・高尾病院裏）</t>
    <phoneticPr fontId="3"/>
  </si>
  <si>
    <t>2024/06/15</t>
    <phoneticPr fontId="3"/>
  </si>
  <si>
    <t>https://yamap.com/activities/32534243</t>
  </si>
  <si>
    <t>24/06/15  🚶‍♂️旧甲州道ウオーク🚶‍♂️（高尾🚉・小仏峠・底沢・相模湖🚉）</t>
    <phoneticPr fontId="3"/>
  </si>
  <si>
    <t>2024/06/19</t>
    <phoneticPr fontId="3"/>
  </si>
  <si>
    <t>https://yamap.com/activities/32636118</t>
  </si>
  <si>
    <t>24/06/19  南高尾ウオーク（法政🚏・小松🚶‍♂️コース・南高尾山稜・大垂水峠橋・学習の道・高尾山・稲荷山コース）</t>
    <phoneticPr fontId="3"/>
  </si>
  <si>
    <t>2024/06/23</t>
    <phoneticPr fontId="3"/>
  </si>
  <si>
    <t>https://yamap.com/activities/32723066</t>
  </si>
  <si>
    <t>24/06/23  高尾山ウオーク（高尾病院裏・2号路・浄心門・４号路・高尾山・６号路）</t>
    <phoneticPr fontId="3"/>
  </si>
  <si>
    <t>2024/06/26</t>
    <phoneticPr fontId="3"/>
  </si>
  <si>
    <t>https://yamap.com/activities/32756067</t>
  </si>
  <si>
    <t>24/06/26  奥高尾ウオーク（小仏🚏・景信山・小仏峠・小仏城山・一丁平・モミジ台・高尾山・稲荷山・TAKAO599）</t>
    <phoneticPr fontId="3"/>
  </si>
  <si>
    <t>2024/06/29</t>
    <phoneticPr fontId="3"/>
  </si>
  <si>
    <t>https://yamap.com/activities/32797005</t>
  </si>
  <si>
    <t>24/06/29  東高尾ウオーク（🏠・榛名尾根・市境尾根・境川源流・草戸山・四辻・🚉）</t>
    <phoneticPr fontId="3"/>
  </si>
  <si>
    <t>2024/06/30</t>
    <phoneticPr fontId="3"/>
  </si>
  <si>
    <t>https://yamap.com/activities/32838418</t>
  </si>
  <si>
    <t>24/06/30  🚴多摩湖🚴（多摩大橋通り・多摩湖北側CR・青梅街道・立川通り・甲州街道）46km By GT-Lts2</t>
    <phoneticPr fontId="3"/>
  </si>
  <si>
    <t>2024/07/02</t>
    <phoneticPr fontId="3"/>
  </si>
  <si>
    <t>https://yamap.com/activities/32861362</t>
  </si>
  <si>
    <t>24/07/02  高尾山ウォーク（高尾病院裏・2号路→3号路・高尾山・稲荷山・TAKAO599）</t>
    <phoneticPr fontId="3"/>
  </si>
  <si>
    <r>
      <t>24/01/31  八王子ウオーク（</t>
    </r>
    <r>
      <rPr>
        <u/>
        <sz val="9"/>
        <color theme="10"/>
        <rFont val="Segoe UI Emoji"/>
        <family val="2"/>
      </rPr>
      <t>🚉</t>
    </r>
    <r>
      <rPr>
        <u/>
        <sz val="9"/>
        <color theme="10"/>
        <rFont val="ＭＳ Ｐゴシック"/>
        <family val="3"/>
        <charset val="128"/>
      </rPr>
      <t>長沼公園・平山城址公園・堀之内里山公園・せせらぎ公園・長池公園・清水入緑地</t>
    </r>
    <r>
      <rPr>
        <u/>
        <sz val="9"/>
        <color theme="10"/>
        <rFont val="Segoe UI Emoji"/>
        <family val="2"/>
      </rPr>
      <t>🚏</t>
    </r>
    <r>
      <rPr>
        <u/>
        <sz val="9"/>
        <color theme="10"/>
        <rFont val="ＭＳ Ｐゴシック"/>
        <family val="3"/>
        <charset val="128"/>
      </rPr>
      <t>）</t>
    </r>
    <rPh sb="48" eb="49">
      <t>イケ</t>
    </rPh>
    <phoneticPr fontId="3"/>
  </si>
  <si>
    <t>2024/07/03</t>
    <phoneticPr fontId="3"/>
  </si>
  <si>
    <t>https://yamap.com/activities/32874792</t>
  </si>
  <si>
    <t>24/07/03  🚶‍♂️都立公園🚶‍♂️（長沼公園・平山城址公園・堀之内里山公園・せせらぎ緑道・長池公園・清水入緑地）</t>
    <phoneticPr fontId="3"/>
  </si>
  <si>
    <t>長沼公園</t>
    <rPh sb="0" eb="4">
      <t>ナガヌマコウエン</t>
    </rPh>
    <phoneticPr fontId="2"/>
  </si>
  <si>
    <t>長池公園</t>
    <rPh sb="0" eb="2">
      <t>ナガイケ</t>
    </rPh>
    <rPh sb="2" eb="4">
      <t>コウエン</t>
    </rPh>
    <phoneticPr fontId="2"/>
  </si>
  <si>
    <t>平山城址公園</t>
    <rPh sb="0" eb="4">
      <t>ヒラヤマジョウシ</t>
    </rPh>
    <rPh sb="4" eb="6">
      <t>コウエン</t>
    </rPh>
    <phoneticPr fontId="2"/>
  </si>
  <si>
    <t>滝山城址公園</t>
    <rPh sb="0" eb="2">
      <t>タキヤマ</t>
    </rPh>
    <rPh sb="2" eb="4">
      <t>ジョウシ</t>
    </rPh>
    <rPh sb="4" eb="6">
      <t>コウエン</t>
    </rPh>
    <phoneticPr fontId="2"/>
  </si>
  <si>
    <t>小宮公園</t>
    <rPh sb="0" eb="2">
      <t>コミヤ</t>
    </rPh>
    <rPh sb="2" eb="4">
      <t>コウエン</t>
    </rPh>
    <phoneticPr fontId="2"/>
  </si>
  <si>
    <t>（公園）</t>
    <rPh sb="1" eb="3">
      <t>コウエン</t>
    </rPh>
    <phoneticPr fontId="2"/>
  </si>
  <si>
    <t>2024/07/06</t>
    <phoneticPr fontId="3"/>
  </si>
  <si>
    <t>https://yamap.com/activities/32926281</t>
  </si>
  <si>
    <t>24/07/06  🚶‍♂️東高尾辺🚶‍♂️（🏠・初沢山・八方台・四辻・高尾霊園・高尾🚉）</t>
    <phoneticPr fontId="3"/>
  </si>
  <si>
    <t>2024/07/09</t>
    <phoneticPr fontId="3"/>
  </si>
  <si>
    <t>https://yamap.com/activities/33009340</t>
  </si>
  <si>
    <t>24/07/09  高尾山ウオーク（稲荷山コース・高尾山・4号路・琵琶滝・６号路）</t>
    <phoneticPr fontId="3"/>
  </si>
  <si>
    <t>2024/07/17</t>
    <phoneticPr fontId="3"/>
  </si>
  <si>
    <t>https://yamap.com/activities/33147887</t>
  </si>
  <si>
    <t>24/07/17  高尾山ウオーク（🚉・稲荷山・高尾山・北尾根・日影沢林道・いろはの森・4号路・琵琶滝・TAKAO599）</t>
    <phoneticPr fontId="3"/>
  </si>
  <si>
    <t>日陰沢橋</t>
  </si>
  <si>
    <t>2024/07/18</t>
    <phoneticPr fontId="3"/>
  </si>
  <si>
    <t>https://yamap.com/activities/33165096</t>
  </si>
  <si>
    <t>24/07/18  八王子ウオーク（京王線の北側をウオーキング）</t>
    <phoneticPr fontId="3"/>
  </si>
  <si>
    <t>2024/07/19</t>
    <phoneticPr fontId="3"/>
  </si>
  <si>
    <t>https://yamap.com/activities/33175300</t>
  </si>
  <si>
    <t>24/07/19  八王子ウオーク（湯殿川・片倉西尾根・鎌倉古道・七国峠）</t>
    <phoneticPr fontId="3"/>
  </si>
  <si>
    <t>2024/07/21</t>
    <phoneticPr fontId="3"/>
  </si>
  <si>
    <t>https://yamap.com/activities/33263546</t>
  </si>
  <si>
    <t>24/07/21  🚴狭山湖外周道路🚴（ひよどり山トンネル・国道16号・狭山池・出会いの辻～一周・天王橋・多摩大橋）51.2km By Gt-Lts2</t>
    <phoneticPr fontId="3"/>
  </si>
  <si>
    <t>2024/07/24</t>
    <phoneticPr fontId="3"/>
  </si>
  <si>
    <t>https://yamap.com/activities/33309604</t>
  </si>
  <si>
    <t>24/07/24  奥高尾ウオーク（大垂水🚏・学習の歩道・もみじ台南巻道・高尾山・6号路）</t>
    <phoneticPr fontId="3"/>
  </si>
  <si>
    <t>2024/07/26</t>
    <phoneticPr fontId="3"/>
  </si>
  <si>
    <t>https://yamap.com/activities/33335265</t>
  </si>
  <si>
    <t>24/07/26  八王子城跡ウオーク（宮ノ前🚏・太鼓曲輪尾根・八王子神社・富士見台・矢倉沢・小下沢林道🚶‍♂️・高尾駅）</t>
    <phoneticPr fontId="3"/>
  </si>
  <si>
    <t>2024/07/27</t>
    <phoneticPr fontId="3"/>
  </si>
  <si>
    <t>https://yamap.com/activities/33362780</t>
  </si>
  <si>
    <t>24/07/27  高尾山ウオーク（稲荷山コース・5号路・高尾山・富士道・リフト）</t>
    <phoneticPr fontId="3"/>
  </si>
  <si>
    <t>2024/07/29</t>
    <phoneticPr fontId="3"/>
  </si>
  <si>
    <t>https://yamap.com/activities/33428313</t>
  </si>
  <si>
    <t>24/07/29  高尾山ウオーク（🚊・6号路・稲荷山コース・５号路・高尾山・３号路・高尾病院裏・🚊）</t>
    <phoneticPr fontId="3"/>
  </si>
  <si>
    <t>2024/08/02</t>
    <phoneticPr fontId="3"/>
  </si>
  <si>
    <t>https://yamap.com/activities/33482974</t>
  </si>
  <si>
    <t>24/08/02  🚴羽村堰ピストン🚴（ひよどり山トンネル・拝島橋・多摩川CR・羽村堰）33.6km By Raleigh</t>
    <phoneticPr fontId="3"/>
  </si>
  <si>
    <t>2024/08/04</t>
    <phoneticPr fontId="3"/>
  </si>
  <si>
    <t>https://yamap.com/activities/33550178</t>
  </si>
  <si>
    <t>24/08/04  高尾山ウオーク（高尾病院裏・2号路・４号路・高尾山・稲荷山・TAKAO599）</t>
    <phoneticPr fontId="3"/>
  </si>
  <si>
    <t>2024/08/06</t>
    <phoneticPr fontId="3"/>
  </si>
  <si>
    <t>https://yamap.com/activities/33593879</t>
  </si>
  <si>
    <t>24/08/06  奥高尾ウオーク（日影🚏・キャンプ場・日影乗鞍・小仏城山・高尾山・6号路・高尾病院裏）</t>
    <phoneticPr fontId="3"/>
  </si>
  <si>
    <t>08/06/05  稲荷山・小仏城山・日影乗鞍</t>
    <rPh sb="19" eb="23">
      <t>ヒカゲノリクラ</t>
    </rPh>
    <phoneticPr fontId="2"/>
  </si>
  <si>
    <t>14/04/21  日影・日影乗鞍・城山・日影旧登山道・萩原作業道・裏高尾山稜巻道・逆沢作業同・日影</t>
    <rPh sb="13" eb="17">
      <t>ヒカゲノリクラ</t>
    </rPh>
    <phoneticPr fontId="2"/>
  </si>
  <si>
    <t>17/10/12  小仏城山・景信山（日影Ｐ・日影乗鞍・小仏峠・陣馬高尾縦走路西側仕事道・景信山・景信山東尾根・小下沢園地・日影Ｐ）  GoPro</t>
    <rPh sb="23" eb="27">
      <t>ヒカゲノリクラ</t>
    </rPh>
    <phoneticPr fontId="3"/>
  </si>
  <si>
    <t>18/01/24  高尾山口駅・稲荷山コース・奥高尾北側巻道・小仏城山・日影乗鞍・日影バス停</t>
    <rPh sb="36" eb="40">
      <t>ヒカゲノリクラ</t>
    </rPh>
    <phoneticPr fontId="3"/>
  </si>
  <si>
    <t>12/08/27  ＭＴＢで日影・日影乗鞍・一丁平・大垂水歩道・大平林道・高尾山南尾根・高尾山北尾根・日影 Mountain Bike</t>
    <rPh sb="17" eb="21">
      <t>ヒカゲノリクラ</t>
    </rPh>
    <phoneticPr fontId="3"/>
  </si>
  <si>
    <t>15/04/09  日影・景信山東尾根・景信山・小仏峠・小仏城山・日影乗鞍・日影</t>
    <rPh sb="33" eb="37">
      <t>ヒカゲノリクラ</t>
    </rPh>
    <phoneticPr fontId="2"/>
  </si>
  <si>
    <t>18/07/13  小仏城山⇒富士見台（日影BS・日影乗鞍・小仏峠・景信山東尾根・小下沢林道・矢倉沢・富士見台・唐沢山南東尾根・高尾ST）</t>
    <rPh sb="25" eb="29">
      <t>ヒカゲノリクラ</t>
    </rPh>
    <rPh sb="59" eb="60">
      <t>ミナミ</t>
    </rPh>
    <phoneticPr fontId="3"/>
  </si>
  <si>
    <t>22/09/14  奥高尾ウオーク（日影P・高尾山北尾根・5号路・富士見園地・一丁平北側歩道・日影乗鞍・446m圏・日影沢キャンプ場）</t>
    <rPh sb="47" eb="51">
      <t>ヒカゲノリクラ</t>
    </rPh>
    <phoneticPr fontId="3"/>
  </si>
  <si>
    <r>
      <t>23/12/17  高尾周辺ウオーク（</t>
    </r>
    <r>
      <rPr>
        <u/>
        <sz val="9"/>
        <color rgb="FF0000FF"/>
        <rFont val="Segoe UI Emoji"/>
        <family val="2"/>
      </rPr>
      <t>🚴</t>
    </r>
    <r>
      <rPr>
        <u/>
        <sz val="9"/>
        <color rgb="FF0000FF"/>
        <rFont val="ＭＳ Ｐゴシック"/>
        <family val="3"/>
        <charset val="128"/>
      </rPr>
      <t>・日影乗鞍・小仏城山・高尾山・4号路・522m圏北尾根・日影沢林道・</t>
    </r>
    <r>
      <rPr>
        <u/>
        <sz val="9"/>
        <color rgb="FF0000FF"/>
        <rFont val="Segoe UI Emoji"/>
        <family val="2"/>
      </rPr>
      <t>🚴</t>
    </r>
    <r>
      <rPr>
        <u/>
        <sz val="9"/>
        <color rgb="FF0000FF"/>
        <rFont val="ＭＳ Ｐゴシック"/>
        <family val="3"/>
        <charset val="128"/>
      </rPr>
      <t>）</t>
    </r>
    <rPh sb="22" eb="26">
      <t>ヒカゲノリクラ</t>
    </rPh>
    <phoneticPr fontId="3"/>
  </si>
  <si>
    <t>19/01/11  小仏BS・ヤゴ沢右岸尾根「ヤゴ沢の頭」・671mピーク・陣馬高尾縦走路西側水平道・小仏峠・小仏城山・日影乗鞍・日影・高尾ST</t>
    <rPh sb="60" eb="64">
      <t>ヒカゲノリクラ</t>
    </rPh>
    <phoneticPr fontId="3"/>
  </si>
  <si>
    <t>2024/08/09</t>
    <phoneticPr fontId="3"/>
  </si>
  <si>
    <t>https://yamap.com/activities/33633559</t>
  </si>
  <si>
    <r>
      <t>24/08/09  高尾山ウオーク（高尾</t>
    </r>
    <r>
      <rPr>
        <u/>
        <sz val="9"/>
        <color theme="10"/>
        <rFont val="Segoe UI Symbol"/>
        <family val="3"/>
      </rPr>
      <t>🚉</t>
    </r>
    <r>
      <rPr>
        <u/>
        <sz val="9"/>
        <color theme="10"/>
        <rFont val="ＭＳ Ｐゴシック"/>
        <family val="3"/>
        <charset val="128"/>
      </rPr>
      <t>・高尾梅郷歩道・蛇滝・2号路４号路・高尾山・稲荷山・高尾山口</t>
    </r>
    <r>
      <rPr>
        <u/>
        <sz val="9"/>
        <color theme="10"/>
        <rFont val="Segoe UI Symbol"/>
        <family val="3"/>
      </rPr>
      <t>🚉</t>
    </r>
    <r>
      <rPr>
        <u/>
        <sz val="9"/>
        <color theme="10"/>
        <rFont val="ＭＳ Ｐゴシック"/>
        <family val="3"/>
        <charset val="128"/>
      </rPr>
      <t>）</t>
    </r>
    <phoneticPr fontId="3"/>
  </si>
  <si>
    <t>2024/08/11</t>
    <phoneticPr fontId="3"/>
  </si>
  <si>
    <t>https://yamap.com/activities/33689031</t>
  </si>
  <si>
    <t>24/08/11  🚴浅川・多摩川🚴（浅川大橋・長沼橋・府中四谷橋・拝島橋・ひよどり山トンネル）36.1km By Raleigh</t>
    <phoneticPr fontId="3"/>
  </si>
  <si>
    <t>2024/08/12</t>
    <phoneticPr fontId="3"/>
  </si>
  <si>
    <t>https://yamap.com/activities/33735914</t>
  </si>
  <si>
    <t>24/08/12  高尾山ウオーク（稲荷山・高尾山・4号路・浄心門・２号路・高尾病院裏）</t>
    <phoneticPr fontId="3"/>
  </si>
  <si>
    <t>09/10/15  シダクラ尾根・惣岳山・御前山・奥多摩湖</t>
    <phoneticPr fontId="2"/>
  </si>
  <si>
    <t>2024/08/14</t>
    <phoneticPr fontId="3"/>
  </si>
  <si>
    <t>https://yamap.com/activities/33795566</t>
  </si>
  <si>
    <t>24/08/14  高尾山ウオーク（高尾山口🚉・6号路・高尾山・北尾根・日影・高尾梅郷歩道・高尾山口🚉）</t>
    <phoneticPr fontId="3"/>
  </si>
  <si>
    <t>2024/08/19</t>
    <phoneticPr fontId="3"/>
  </si>
  <si>
    <t>https://yamap.com/activities/33925093</t>
  </si>
  <si>
    <t>24/08/19  高尾山ウオーク（稲荷山・高尾山・富士道・3号路・高尾病院裏）</t>
    <phoneticPr fontId="3"/>
  </si>
  <si>
    <t>2024/08/22</t>
    <phoneticPr fontId="3"/>
  </si>
  <si>
    <t>https://yamap.com/activities/33964587</t>
  </si>
  <si>
    <t>24/08/22  高尾山ウオーク（６号路・稲荷山C・５号路・高尾山・４号路・琵琶滝）</t>
    <phoneticPr fontId="3"/>
  </si>
  <si>
    <t>2024/08/24</t>
    <phoneticPr fontId="3"/>
  </si>
  <si>
    <t>https://yamap.com/activities/34001329</t>
  </si>
  <si>
    <t>24/08/24  🚴府中四谷橋迄🚴（浅川CR・府中四谷橋・一ノ宮・川崎街道・北野街道）33.3km By Raleigh</t>
    <phoneticPr fontId="3"/>
  </si>
  <si>
    <t>2024/08/25</t>
    <phoneticPr fontId="3"/>
  </si>
  <si>
    <t>https://yamap.com/activities/34032093</t>
  </si>
  <si>
    <t>24/08/25  八王子散歩（自宅南側の七国タウン&amp;八王子みなみ野周辺をウォーキング）</t>
    <phoneticPr fontId="3"/>
  </si>
  <si>
    <t>2024/08/26</t>
    <phoneticPr fontId="3"/>
  </si>
  <si>
    <t>https://yamap.com/activities/34050569</t>
  </si>
  <si>
    <t>24/08/26  高尾山ウオーク（高尾山口駅🔄️・稲荷山コース・高尾山・4号路・蛇滝コース・高尾梅郷遊歩道）</t>
    <phoneticPr fontId="3"/>
  </si>
  <si>
    <t>2024/09/02</t>
    <phoneticPr fontId="3"/>
  </si>
  <si>
    <t>https://yamap.com/activities/34125923</t>
  </si>
  <si>
    <t>24/09/02  世田谷散歩（世田谷線・豪徳寺・代官屋敷・松陰神社etc）</t>
    <phoneticPr fontId="3"/>
  </si>
  <si>
    <t>2024/09/04</t>
    <phoneticPr fontId="3"/>
  </si>
  <si>
    <t>https://yamap.com/activities/34152516</t>
  </si>
  <si>
    <t>24/09/04  高尾山ウオーク（🚊・稲荷山・高尾山・北尾根・日影キャンプ場・高尾梅郷遊歩道・高尾🚊）</t>
    <phoneticPr fontId="3"/>
  </si>
  <si>
    <t>2024/09/06</t>
    <phoneticPr fontId="3"/>
  </si>
  <si>
    <t>https://yamap.com/activities/34190706</t>
  </si>
  <si>
    <t>24/09/06  高尾山ウオーク野川ウオーク（調布🚊・旧甲州街道・野川遊歩道・二子玉川出合・丸子川源流）</t>
    <phoneticPr fontId="3"/>
  </si>
  <si>
    <t>2024/09/09</t>
    <phoneticPr fontId="3"/>
  </si>
  <si>
    <t>https://yamap.com/activities/34296750</t>
  </si>
  <si>
    <t>24/09/09  高尾山ウオーク（高尾病院裏・2・3号路・高尾山・稲荷山コース）</t>
    <phoneticPr fontId="3"/>
  </si>
  <si>
    <t>2024/09/10</t>
    <phoneticPr fontId="3"/>
  </si>
  <si>
    <t>https://yamap.com/activities/34311323</t>
  </si>
  <si>
    <t>24/09/10  八王子ウオーク（湯殿川・片倉城跡・慈眼寺・白山神社・野猿峠・都立長沼公園）</t>
    <phoneticPr fontId="3"/>
  </si>
  <si>
    <t>2024/09/12</t>
    <phoneticPr fontId="3"/>
  </si>
  <si>
    <t>https://yamap.com/activities/34344589</t>
  </si>
  <si>
    <t>24/09/12  🚴多摩川🚴（浅川CR・多摩川左岸CR・多摩水道橋・水道道路・野川天神森橋・多摩川右岸CR）65.4km By Raleigh</t>
    <phoneticPr fontId="3"/>
  </si>
  <si>
    <t>2024/09/14</t>
    <phoneticPr fontId="3"/>
  </si>
  <si>
    <t>https://yamap.com/activities/34382470</t>
  </si>
  <si>
    <t>24/09/14  高尾山ウオーク（稲荷山・5号路・高尾山・６号路・TAKAO599）</t>
    <phoneticPr fontId="3"/>
  </si>
  <si>
    <t>2024/09/16</t>
    <phoneticPr fontId="3"/>
  </si>
  <si>
    <t>https://yamap.com/activities/34465398</t>
  </si>
  <si>
    <t>24/09/16  高尾山ウオーク（高尾病院裏・２・３・５号路・高尾山・稲荷山）</t>
    <phoneticPr fontId="3"/>
  </si>
  <si>
    <t>2024/09/18</t>
    <phoneticPr fontId="3"/>
  </si>
  <si>
    <t>https://yamap.com/activities/34508731</t>
  </si>
  <si>
    <t>24/09/18  湯殿川ウオーク（湯殿川上流端～浅川の出合迄）</t>
    <phoneticPr fontId="3"/>
  </si>
  <si>
    <t>2024/09/21</t>
    <phoneticPr fontId="3"/>
  </si>
  <si>
    <t>https://yamap.com/activities/34557957</t>
  </si>
  <si>
    <t>24/09/21  🚴津久井城山🚶‍♂️（小倉口・小倉登山道・女坂・城山・鷹射場・十兵衛山）22.1km By Raleigh</t>
    <phoneticPr fontId="3"/>
  </si>
  <si>
    <t>2024/09/24</t>
    <phoneticPr fontId="3"/>
  </si>
  <si>
    <t>https://yamap.com/activities/34648476</t>
  </si>
  <si>
    <t>24/09/24  裏高尾ウオーク（大垂水🚍・雷岩山・大平林道・学習研究路・モミジ台・高尾山・4・２号路・高尾病院裏・🚆）</t>
    <phoneticPr fontId="3"/>
  </si>
  <si>
    <t>2024/09/26</t>
    <phoneticPr fontId="3"/>
  </si>
  <si>
    <t>https://yamap.com/activities/34686602</t>
  </si>
  <si>
    <t>24/09/26  景信山ウオーク（小仏🚍・小仏峠・縦走路西側作業道・白沢峠・景信山・大久保山・梅の里🚍）</t>
    <phoneticPr fontId="3"/>
  </si>
  <si>
    <t>2024/09/28</t>
    <phoneticPr fontId="3"/>
  </si>
  <si>
    <t>https://yamap.com/activities/34716555</t>
  </si>
  <si>
    <t>24/09/28  高尾山ウオーク（稲荷山・高尾山・5号路・南尾根・高尾林道・６号路・TAKAO599）</t>
    <phoneticPr fontId="3"/>
  </si>
  <si>
    <t>2024/09/30</t>
    <phoneticPr fontId="3"/>
  </si>
  <si>
    <t>https://yamap.com/activities/34796250</t>
  </si>
  <si>
    <t>24/09/30  🚴陣馬高原下🔄️（南浅川・鶴巻橋・北浅川・陣馬高原下・美山通り・陵南大橋）39.6km By Raleigh</t>
    <phoneticPr fontId="3"/>
  </si>
  <si>
    <t>texteq@gmail.comB</t>
    <phoneticPr fontId="3"/>
  </si>
  <si>
    <t>INDEX24html</t>
    <phoneticPr fontId="2"/>
  </si>
  <si>
    <t>2024/10/02</t>
    <phoneticPr fontId="3"/>
  </si>
  <si>
    <t>https://yamap.com/activities/34836898</t>
  </si>
  <si>
    <t>24/10/02  奥高尾ウオーク（相模湖🚉・貝沢・矢の音・白沢峠・縦走路西側作業道・小仏峠・高尾山・TAKAO599）</t>
    <phoneticPr fontId="3"/>
  </si>
  <si>
    <t>2024/10/06</t>
    <phoneticPr fontId="3"/>
  </si>
  <si>
    <t>https://yamap.com/activities/34913021</t>
  </si>
  <si>
    <t>24/10/06  高尾山ウオーク（高尾病院裏・2・4号路・高尾山・稲荷山コース・６号路）</t>
    <phoneticPr fontId="3"/>
  </si>
  <si>
    <t>2024/10/07</t>
    <phoneticPr fontId="3"/>
  </si>
  <si>
    <t>https://yamap.com/activities/34952835</t>
  </si>
  <si>
    <t>24/10/07  八王子ウオーク（湯殿川・16号・白山通り・中山入り口・南大沢🚍）</t>
    <phoneticPr fontId="3"/>
  </si>
  <si>
    <t xml:space="preserve">22/12/27  都立狭山・境緑道サイクリング（浅川CR・多摩川CR・新小金井街道・多摩湖自転車道・多摩大橋通）66.9㎞　By GT-Lts2  </t>
    <phoneticPr fontId="3"/>
  </si>
  <si>
    <t>23/05/05  多摩湖まで（多摩大橋通り・多摩湖CR周回・野山北公園自転車道・国道16号・ひよどり山トンネ多摩湖まで（多摩大橋通り・多摩湖CR周回・野山北公園自転車道・国道16号・ひよどり山トンネル）52.77km By Raleigh</t>
    <phoneticPr fontId="3"/>
  </si>
  <si>
    <t>23/03/29  多摩大橋通り・多摩湖CR・狭山境緑道・新武蔵境通り・東八道路・国道20号 64.3㎞ By Raleigh</t>
    <phoneticPr fontId="3"/>
  </si>
  <si>
    <t>2024/10/09</t>
    <phoneticPr fontId="3"/>
  </si>
  <si>
    <t>https://yamap.com/activities/34970905</t>
  </si>
  <si>
    <t>24/10/09  高尾山ウオーク（稲荷山コース・高尾山・3号路・琵琶滝・６号路）</t>
    <phoneticPr fontId="3"/>
  </si>
  <si>
    <t>2024/10/10</t>
    <phoneticPr fontId="3"/>
  </si>
  <si>
    <t>https://yamap.com/activities/34989239</t>
  </si>
  <si>
    <t>24/10/10  武蔵境通りウオーク（調布🚉・深大寺・武蔵境🚉・田無🚉・所沢街道）</t>
    <phoneticPr fontId="3"/>
  </si>
  <si>
    <t>2024/10/12</t>
    <phoneticPr fontId="3"/>
  </si>
  <si>
    <t>https://yamap.com/activities/35032455</t>
  </si>
  <si>
    <t>24/10/12  八王子サイクリング（陵南大橋・浅川・万願寺歩道橋・多摩川・拝島橋・ひよどり山トンネル）41km By Raleigh</t>
    <phoneticPr fontId="3"/>
  </si>
  <si>
    <r>
      <t>23/05/28  相模湖まで大垂水峠ピストン（町田街道入口・甲州街道・大垂水峠</t>
    </r>
    <r>
      <rPr>
        <u/>
        <sz val="9"/>
        <color theme="10"/>
        <rFont val="Segoe UI Symbol"/>
        <family val="3"/>
      </rPr>
      <t>🚴</t>
    </r>
    <r>
      <rPr>
        <u/>
        <sz val="9"/>
        <color theme="10"/>
        <rFont val="ＭＳ Ｐゴシック"/>
        <family val="3"/>
        <charset val="128"/>
      </rPr>
      <t>・相模湖）37.1㎞ By Raleigh</t>
    </r>
    <phoneticPr fontId="3"/>
  </si>
  <si>
    <r>
      <t>23/01/13  湖サイクリング（城山湖・津久井湖・尾崎記念館・桂橋・相模湖・大垂水峠</t>
    </r>
    <r>
      <rPr>
        <u/>
        <sz val="9"/>
        <color theme="6" tint="-0.499984740745262"/>
        <rFont val="Segoe UI Symbol"/>
        <family val="3"/>
      </rPr>
      <t>🚴</t>
    </r>
    <r>
      <rPr>
        <u/>
        <sz val="9"/>
        <color theme="6" tint="-0.499984740745262"/>
        <rFont val="ＭＳ Ｐゴシック"/>
        <family val="3"/>
        <charset val="128"/>
      </rPr>
      <t xml:space="preserve">）49.1㎞　By GT-Lts2  </t>
    </r>
    <phoneticPr fontId="3"/>
  </si>
  <si>
    <t>23/03/27  日影P・矢倉沢・富士見台・狐塚峠・ザリクボ・景信山東尾根日影P・矢倉沢・富士見台・狐塚峠・ザリクボ・景信山東尾根</t>
    <phoneticPr fontId="3"/>
  </si>
  <si>
    <t>23/01/19  高尾ウオーク（6号路・高尾林道・大平林道・小仏城山南巻道・小仏峠・景信山東尾根・高尾駅）</t>
    <phoneticPr fontId="3"/>
  </si>
  <si>
    <t>2024/10/14</t>
    <phoneticPr fontId="3"/>
  </si>
  <si>
    <t>https://yamap.com/activities/35183524</t>
  </si>
  <si>
    <t>24/10/14  高尾山ウオーク（高尾梅林歩道・千代田稲荷大明神・日影沢林道・高尾北尾根・高尾山・稲荷山）</t>
    <phoneticPr fontId="3"/>
  </si>
  <si>
    <t>2024/10/16</t>
    <phoneticPr fontId="3"/>
  </si>
  <si>
    <t>https://yamap.com/activities/35229915</t>
  </si>
  <si>
    <t>24/10/16  🚴ポタリング🚴（湯殿川・長沼橋・南浅川・陣馬街道・観栖寺・美山通り・雲竜寺🏯）26.0km By Raleigh</t>
    <phoneticPr fontId="3"/>
  </si>
  <si>
    <t>2024/10/17</t>
    <phoneticPr fontId="3"/>
  </si>
  <si>
    <t>https://yamap.com/activities/35243390</t>
  </si>
  <si>
    <t>24/10/17  高尾山ウオーク（稲荷山・高尾山・4・２号路・蛇滝分岐・高尾病院裏）</t>
    <phoneticPr fontId="3"/>
  </si>
  <si>
    <t>2024/10/20</t>
    <phoneticPr fontId="3"/>
  </si>
  <si>
    <t>https://yamap.com/activities/35327357</t>
  </si>
  <si>
    <t>24/10/20  妻と多摩市の小山内裏公園をのんびり散歩</t>
    <phoneticPr fontId="3"/>
  </si>
  <si>
    <t>2024/10/21</t>
    <phoneticPr fontId="3"/>
  </si>
  <si>
    <t>https://yamap.com/activities/35352147</t>
  </si>
  <si>
    <t>24/10/21  高尾山ウオーク（高尾病院裏・2号路・４号路・高尾山・稲荷山コース）</t>
    <phoneticPr fontId="3"/>
  </si>
  <si>
    <t>2024/10/24</t>
    <phoneticPr fontId="3"/>
  </si>
  <si>
    <t>https://yamap.com/activities/35397882</t>
  </si>
  <si>
    <t>24/10/24  高尾山ウオーク（高尾山口🚊・６号路・高尾山・稲荷山コース・高尾山口🚊）</t>
    <phoneticPr fontId="3"/>
  </si>
  <si>
    <t>2024/10/27</t>
    <phoneticPr fontId="3"/>
  </si>
  <si>
    <t>https://yamap.com/activities/35492961</t>
  </si>
  <si>
    <t>24/10/27  🚴町田市🚴（鑓水緑道・小山内裏公園・町田尾根緑道・鶴見川源流池・平山通り・浅川🚴CR）40.8km By Raleigh</t>
    <phoneticPr fontId="3"/>
  </si>
  <si>
    <t>2024/10/29</t>
    <phoneticPr fontId="3"/>
  </si>
  <si>
    <t>https://yamap.com/activities/35528922</t>
  </si>
  <si>
    <t>24/10/29  高尾山ウオーク（稲荷山・5号路・モミジ台・高尾山・３号路・高尾病院裏）</t>
    <phoneticPr fontId="3"/>
  </si>
  <si>
    <t>23/04/19  阿蘇神社まで（多摩大橋通り・多摩川CR・羽村堰・滝山街道・高尾街道）41.2㎞ By Raleigh</t>
    <rPh sb="30" eb="33">
      <t>ハムラセキ</t>
    </rPh>
    <phoneticPr fontId="3"/>
  </si>
  <si>
    <t>19/12/18  阿蘇神社「羽村」ピストン（多摩大橋・多摩川CR・羽村堰・阿蘇神社）46.7km By MoutainBike</t>
    <phoneticPr fontId="3"/>
  </si>
  <si>
    <t>19/08/24  多摩川CR・浅川CR（羽村堰・阿蘇神社⇔多摩大橋⇒府中四谷橋⇒陵南大橋）64.8㎞ By RoadRacer</t>
    <rPh sb="23" eb="24">
      <t>セキ</t>
    </rPh>
    <phoneticPr fontId="3"/>
  </si>
  <si>
    <t>19/06/25  多摩川サイクリングロード往復（自宅・多摩大橋・羽田大鳥居・羽村堰阿蘇神社鳥居・多摩大橋・自宅）133.1km By RoadRacer</t>
    <rPh sb="41" eb="42">
      <t>セキ</t>
    </rPh>
    <phoneticPr fontId="3"/>
  </si>
  <si>
    <t>18/11/23  大和田橋・多摩大橋・羽村堰・阿蘇神社・日野橋・長沼橋・サイクリング By Mountain Bike 54.6㎞</t>
    <phoneticPr fontId="3"/>
  </si>
  <si>
    <t>18/03/04  多摩川CR・浅川CR（拝島橋・多摩川左岸CR・羽村堰・阿蘇神社・日野橋・浅川右岸CR・陵南大橋） 58.1km By Mountain Bike</t>
    <rPh sb="48" eb="49">
      <t>ミギ</t>
    </rPh>
    <phoneticPr fontId="3"/>
  </si>
  <si>
    <t>21/01/18  阿蘇神社ピストン（甲州街道・多摩大橋通り・多摩川左岸CR・羽村堰・阿蘇神社・新旧奥多摩街道・日野橋・甲州街道）48.5km By RoadRacer</t>
    <rPh sb="39" eb="42">
      <t>ハムラセキ</t>
    </rPh>
    <phoneticPr fontId="3"/>
  </si>
  <si>
    <t>22/06/30  阿蘇神社迄ポタリング（多摩大橋通り・多摩川CR・羽村堰・日野橋・浅川CR）53.8㎞ By AlexMoulton</t>
    <phoneticPr fontId="3"/>
  </si>
  <si>
    <t xml:space="preserve">23/01/04  阿蘇神社迄サイクリング（浅川・多摩川・羽村堰・ひよどり山トンネル）51.1㎞　By GT-Lts2  </t>
    <rPh sb="29" eb="32">
      <t>ハムラセキ</t>
    </rPh>
    <phoneticPr fontId="3"/>
  </si>
  <si>
    <t>22/12/18  リハビリサイクリング②（谷野街道・東秋川橋・多摩橋・羽村堰・羽村草花丘陵コース）36.7㎞　By AlexMoulton</t>
    <phoneticPr fontId="3"/>
  </si>
  <si>
    <t>2024/10/31</t>
    <phoneticPr fontId="3"/>
  </si>
  <si>
    <t>https://yamap.com/activities/35554558</t>
  </si>
  <si>
    <t>24/10/31  🚴阿蘇神社🔄️（高尾街道・都道176号・都道250号・阿蘇神社・羽村堰・多摩川CR・国道16号・ひよどり山トンネル）38.8km By MoutainBike</t>
    <phoneticPr fontId="3"/>
  </si>
  <si>
    <t>2024/11/03</t>
    <phoneticPr fontId="3"/>
  </si>
  <si>
    <t>https://yamap.com/activities/35606527</t>
  </si>
  <si>
    <t>24/11/03  高尾山ウオーク（大垂水🚏・旧登山口・雷岩山・大平林道・高尾林道・もみじ台南尾根・高尾山・稲荷山・TAKAO599）</t>
    <phoneticPr fontId="3"/>
  </si>
  <si>
    <t>2024/11/04</t>
    <phoneticPr fontId="3"/>
  </si>
  <si>
    <t>https://yamap.com/activities/35671788</t>
  </si>
  <si>
    <t>24/11/04  🚴川沿いに🚴（浅川・多摩川・大栗川・湯殿川）39.0km By Akex Moulton</t>
    <phoneticPr fontId="3"/>
  </si>
  <si>
    <t>2024/11/06</t>
    <phoneticPr fontId="3"/>
  </si>
  <si>
    <t>https://yamap.com/activities/35727691</t>
  </si>
  <si>
    <t>24/11/06  高尾山ウォーク（金毘羅尾根•城見台•蛇滝経路•4号路•高尾山•稲荷山）</t>
    <phoneticPr fontId="3"/>
  </si>
  <si>
    <t>2024/11/09</t>
    <phoneticPr fontId="3"/>
  </si>
  <si>
    <t>https://yamap.com/activities/35810883</t>
  </si>
  <si>
    <t>24/11/09  🚶‍♂️大垂水林道🚶‍♂️（法政大学🚏・小松HC・南高尾山稜・大垂水林道・学習の歩道・高尾山・稲荷山・TAKAO599）</t>
    <phoneticPr fontId="3"/>
  </si>
  <si>
    <t>2024/11/11</t>
    <phoneticPr fontId="3"/>
  </si>
  <si>
    <t>https://yamap.com/activities/35873607</t>
  </si>
  <si>
    <t>24/11/11  🚶‍♂️八王子の公園🚶‍♂️（🏠・野猿街道入口・浅川暁橋・都立小宮公園・日光脇往還・都立滝山公園🚌）</t>
    <phoneticPr fontId="3"/>
  </si>
  <si>
    <t>2024/11/13</t>
    <phoneticPr fontId="3"/>
  </si>
  <si>
    <t>https://yamap.com/activities/35904631</t>
  </si>
  <si>
    <t>21/11/06  五日市の紅葉は？（甲州街道・小峰公園・廣徳寺・石舟橋・龍珠院）47.9㎞ By MoutainBike</t>
    <phoneticPr fontId="3"/>
  </si>
  <si>
    <t xml:space="preserve">19/11/20  あきる野市の紅葉（小峰公園・廣徳寺・龍珠院・石舟橋）とポタリング 49.6㎞ By AlexMoulton </t>
    <phoneticPr fontId="3"/>
  </si>
  <si>
    <r>
      <t>24/11/13  高尾山ウオーク（</t>
    </r>
    <r>
      <rPr>
        <u/>
        <sz val="9"/>
        <color theme="10"/>
        <rFont val="Segoe UI Emoji"/>
        <family val="2"/>
      </rPr>
      <t>🚴</t>
    </r>
    <r>
      <rPr>
        <u/>
        <sz val="9"/>
        <color theme="10"/>
        <rFont val="ＭＳ Ｐゴシック"/>
        <family val="3"/>
        <charset val="128"/>
      </rPr>
      <t>・日影</t>
    </r>
    <r>
      <rPr>
        <u/>
        <sz val="9"/>
        <color theme="10"/>
        <rFont val="Segoe UI Emoji"/>
        <family val="3"/>
      </rPr>
      <t>🚶‍♂️</t>
    </r>
    <r>
      <rPr>
        <u/>
        <sz val="9"/>
        <color theme="10"/>
        <rFont val="ＭＳ Ｐゴシック"/>
        <family val="3"/>
        <charset val="128"/>
      </rPr>
      <t>・逆沢作業道・高尾山・いろはの森コース・</t>
    </r>
    <r>
      <rPr>
        <u/>
        <sz val="9"/>
        <color theme="10"/>
        <rFont val="Segoe UI Emoji"/>
        <family val="3"/>
      </rPr>
      <t>🚶‍♂️</t>
    </r>
    <r>
      <rPr>
        <u/>
        <sz val="9"/>
        <color theme="10"/>
        <rFont val="ＭＳ Ｐゴシック"/>
        <family val="3"/>
        <charset val="128"/>
      </rPr>
      <t>日影・</t>
    </r>
    <r>
      <rPr>
        <u/>
        <sz val="9"/>
        <color theme="10"/>
        <rFont val="Segoe UI Emoji"/>
        <family val="2"/>
      </rPr>
      <t>🚴</t>
    </r>
    <r>
      <rPr>
        <u/>
        <sz val="9"/>
        <color theme="10"/>
        <rFont val="ＭＳ Ｐゴシック"/>
        <family val="3"/>
        <charset val="128"/>
      </rPr>
      <t>）By Alex Moulton</t>
    </r>
    <phoneticPr fontId="3"/>
  </si>
  <si>
    <t>23/08/29  御岳山辺ウオーク（養沢神社・サルギ尾根・介場峠・鍋割山奥・奥の院峰～御嶽駅）</t>
    <phoneticPr fontId="3"/>
  </si>
  <si>
    <t>08/06/19  日ノ出山北尾根・鍋割山奥・鳩ノ巣城山</t>
    <phoneticPr fontId="3"/>
  </si>
  <si>
    <t>11/10/03  養沢神社・大岳林道・馬頭刈尾根・大岳山巻道・海沢探勝路・大楢峠・鍋割山奥・芥場峠・サルギ尾根・養沢神社</t>
    <phoneticPr fontId="2"/>
  </si>
  <si>
    <t>12/02/02  鳩ノ巣城山・大楢峠・鍋割山奥・奥ノ院・長尾平・日ノ出山・日ノ出山北尾根</t>
    <phoneticPr fontId="2"/>
  </si>
  <si>
    <t>14/08/06  海沢探勝路・大岳山・鍋割山奥・海沢探勝路周回</t>
    <phoneticPr fontId="2"/>
  </si>
  <si>
    <t>20/10/29  サルギ尾根・芥場峠・鍋割山奥・奥の院・日ノ出山・金比羅尾根・武蔵五日市駅</t>
    <phoneticPr fontId="3"/>
  </si>
  <si>
    <t>11/04/21  新松田・寄・雨山峠・鍋割山丹・後沢乗越・二俣・大倉・渋沢</t>
    <rPh sb="23" eb="24">
      <t>タン</t>
    </rPh>
    <phoneticPr fontId="2"/>
  </si>
  <si>
    <t>13/05/13  寄・寄コシバ沢・鍋割峠・鍋割山丹・塔ノ岳・天神尾根・戸沢林道・大倉</t>
    <rPh sb="25" eb="26">
      <t>タン</t>
    </rPh>
    <phoneticPr fontId="2"/>
  </si>
  <si>
    <t>12/06/04  寄・水棚沢左岸尾根・雨山・雨山峠・鍋割山丹・後沢乗越・後沢乗越左岸経路・寄</t>
    <rPh sb="30" eb="31">
      <t>タン</t>
    </rPh>
    <phoneticPr fontId="2"/>
  </si>
  <si>
    <t>12/06/14  寄・寄コシバ沢・鍋割峠・鍋割山北尾根・オカラ沢出合・鍋割山丹・二俣・大倉</t>
    <rPh sb="39" eb="40">
      <t>タン</t>
    </rPh>
    <phoneticPr fontId="2"/>
  </si>
  <si>
    <t>鍋割山奥多摩</t>
    <rPh sb="0" eb="3">
      <t>ナベワリヤマ</t>
    </rPh>
    <rPh sb="3" eb="6">
      <t>オクタマ</t>
    </rPh>
    <phoneticPr fontId="2"/>
  </si>
  <si>
    <t>鍋割山丹沢</t>
    <rPh sb="0" eb="3">
      <t>ナベワリヤマ</t>
    </rPh>
    <rPh sb="3" eb="5">
      <t>タンザワ</t>
    </rPh>
    <phoneticPr fontId="2"/>
  </si>
  <si>
    <r>
      <t>17/10/24  権現山北尾根・鋸尾根（初戸バス停・権現山北尾根・権現山</t>
    </r>
    <r>
      <rPr>
        <u/>
        <sz val="9"/>
        <color theme="6" tint="-0.499984740745262"/>
        <rFont val="Segoe UI Symbol"/>
        <family val="3"/>
      </rPr>
      <t>🍐</t>
    </r>
    <r>
      <rPr>
        <u/>
        <sz val="9"/>
        <color theme="6" tint="-0.499984740745262"/>
        <rFont val="ＭＳ Ｐゴシック"/>
        <family val="3"/>
        <charset val="128"/>
      </rPr>
      <t>・麻生山・三ツ森北峰・鋸尾根・杉平バス停）</t>
    </r>
    <rPh sb="21" eb="22">
      <t>ハツ</t>
    </rPh>
    <rPh sb="44" eb="45">
      <t>ミ</t>
    </rPh>
    <rPh sb="46" eb="47">
      <t>モリ</t>
    </rPh>
    <phoneticPr fontId="3"/>
  </si>
  <si>
    <t>09/10/29  杉平入口・鋸尾根・三ツ森北峰・麻生山・淺川</t>
    <phoneticPr fontId="2"/>
  </si>
  <si>
    <t>09/11/09  西原峠・大寺山・三ツ森北峰・長尾根</t>
    <phoneticPr fontId="2"/>
  </si>
  <si>
    <t>三ツ峠山</t>
  </si>
  <si>
    <t>2024/11/19</t>
    <phoneticPr fontId="3"/>
  </si>
  <si>
    <t>https://yamap.com/activities/36042288</t>
  </si>
  <si>
    <t>24/11/19  高尾山ウオーク（稲荷山・高尾山・5号路・富士道・３号路・高尾病院裏）</t>
    <phoneticPr fontId="3"/>
  </si>
  <si>
    <t>2024/11/22</t>
    <phoneticPr fontId="3"/>
  </si>
  <si>
    <t>https://yamap.com/activities/36090485</t>
  </si>
  <si>
    <t>24/11/22  品川道〔筏道〕ウオーク（調布駅・狛江駅・念仏車・竹山緑地・砧公園）</t>
    <phoneticPr fontId="3"/>
  </si>
  <si>
    <t>2024/11/26</t>
    <phoneticPr fontId="3"/>
  </si>
  <si>
    <t>https://yamap.com/activities/36219162</t>
  </si>
  <si>
    <t>24/11/26  城山湖辺ウオーク（法政大学🚏・穴川左岸尾根・評議原・城山湖・境川源流・Nature Factory 東京町田）</t>
    <phoneticPr fontId="3"/>
  </si>
  <si>
    <t>2024/11/28</t>
    <phoneticPr fontId="3"/>
  </si>
  <si>
    <t>https://yamap.com/activities/36242697</t>
  </si>
  <si>
    <t>24/11/28  小仏城山ウオーク（小仏🚏・日影乗鞍北尾根・小仏城山・高尾山・稲荷山・TAKAO599）</t>
    <phoneticPr fontId="3"/>
  </si>
  <si>
    <t>17/11/12  五日市の廣徳寺の銀杏（南浅川・秋川街道・秋川橋・廣徳寺・十里木石舟橋・乙津龍珠院のもみじ）</t>
    <phoneticPr fontId="3"/>
  </si>
  <si>
    <t>2024/11/30</t>
    <phoneticPr fontId="3"/>
  </si>
  <si>
    <t>https://yamap.com/activities/36279631</t>
  </si>
  <si>
    <t>24/11/30  🚴あきる野の紅葉🚴（秋川街道・廣徳寺・檜原街道・石舟橋・龍珠院）47.3km By Raleigh</t>
    <phoneticPr fontId="3"/>
  </si>
  <si>
    <t>2024/12/03</t>
    <phoneticPr fontId="3"/>
  </si>
  <si>
    <t>https://yamap.com/activities/36365095</t>
  </si>
  <si>
    <t>24/12/03  高尾山ウオーク（高尾梅郷歩道・千代田稲荷神社・522m圏・4号路・高尾山・３号路・大山道・６号路）</t>
    <phoneticPr fontId="3"/>
  </si>
  <si>
    <t>2024/12/04</t>
    <phoneticPr fontId="3"/>
  </si>
  <si>
    <t>https://yamap.com/activities/36381603</t>
  </si>
  <si>
    <t>24/12/04  🚶‍♂️多摩丘陵自然公園🚶‍♂️（長沼公園・平山城址公園・多摩動物公園外周・高幡不動尊）</t>
    <phoneticPr fontId="3"/>
  </si>
  <si>
    <t>2024/12/06</t>
    <phoneticPr fontId="3"/>
  </si>
  <si>
    <t>https://yamap.com/activities/36407452</t>
  </si>
  <si>
    <t>24/12/06  高尾山ウオーク（6号路⬆️・稲荷山・高尾山・４号路・高尾病院裏・TAKAO599）</t>
    <phoneticPr fontId="3"/>
  </si>
  <si>
    <t>2024/12/07</t>
    <phoneticPr fontId="3"/>
  </si>
  <si>
    <t>https://yamap.com/activities/36432996</t>
  </si>
  <si>
    <t>24/12/07  🚴川沿いをポタ🚴（陵南大橋・長沼橋・府中四谷橋・日野橋・大和田橋）37.3km By GT-Lts2</t>
    <phoneticPr fontId="3"/>
  </si>
  <si>
    <t>2024/12/10</t>
    <phoneticPr fontId="3"/>
  </si>
  <si>
    <t>https://yamap.com/activities/36505086</t>
  </si>
  <si>
    <t>24/12/10  高尾山ウオーク（6号路・大山橋・３号路・高尾山・４号路・高尾病院裏）</t>
    <phoneticPr fontId="3"/>
  </si>
  <si>
    <t>2024/12/13</t>
    <phoneticPr fontId="3"/>
  </si>
  <si>
    <t>https://yamap.com/activities/36544343</t>
  </si>
  <si>
    <t>24/12/13  高尾山ウオーク（稲荷山C・5号路・高尾山・６号路・高尾病院裏・２号路・３号路・４号路・１号路）</t>
    <phoneticPr fontId="3"/>
  </si>
  <si>
    <t>2024/12/14</t>
    <phoneticPr fontId="3"/>
  </si>
  <si>
    <t>https://yamap.com/activities/36559422</t>
  </si>
  <si>
    <t>24/12/14  都立長沼公園尾根道一筆（栃本⤴長泉寺⤵西長泉寺⤴霧降の道⤵西⤴中⤴西⤵井戸たわ⤴殿ヶ谷の道⤵）</t>
    <phoneticPr fontId="3"/>
  </si>
  <si>
    <t>23/07/03  小下沢辺ウオーク（矢倉沢・富士見台・高ドッケ・板当山・ザリクボ・大久保山・478m圏峰）</t>
    <rPh sb="19" eb="21">
      <t>ヤグラ</t>
    </rPh>
    <phoneticPr fontId="3"/>
  </si>
  <si>
    <t>23/11/18  八王子城山ウオーク（宮の前BS・太鼓曲輪尾根・城山川林道・八王子城山・富士見台・矢倉沢・梅の里入口BS）</t>
    <rPh sb="50" eb="52">
      <t>ヤグラ</t>
    </rPh>
    <phoneticPr fontId="3"/>
  </si>
  <si>
    <t>2024/12/17</t>
    <phoneticPr fontId="3"/>
  </si>
  <si>
    <t>https://yamap.com/activities/36635953</t>
  </si>
  <si>
    <t>24/12/17  奥高尾ウオーク（日影🚎・日影乗鞍・城山の標高600m地点Vを北から南へトラバース）</t>
    <phoneticPr fontId="3"/>
  </si>
  <si>
    <t>2024/12/20</t>
    <phoneticPr fontId="3"/>
  </si>
  <si>
    <t>https://yamap.com/activities/36668233</t>
  </si>
  <si>
    <t>24/12/20  南高尾ウオーク（大垂水🚏・大垂水林道・大洞山・三井水源林歩道・西沢峠・穴川左岸尾根・法大🚏）</t>
    <phoneticPr fontId="3"/>
  </si>
  <si>
    <t>大洞山</t>
    <rPh sb="0" eb="3">
      <t>オオホラヤマ</t>
    </rPh>
    <phoneticPr fontId="2"/>
  </si>
  <si>
    <t>三井水源林</t>
    <rPh sb="0" eb="5">
      <t>ミイスイゲンリン</t>
    </rPh>
    <phoneticPr fontId="2"/>
  </si>
  <si>
    <t>2024/12/22</t>
    <phoneticPr fontId="3"/>
  </si>
  <si>
    <t>https://yamap.com/activities/36710840</t>
  </si>
  <si>
    <t>24/12/22  🚴多摩川・浅川🚴（浅川大橋・ひよどり山トンネル・拝島橋・府中四谷橋・長沼橋）36.1km By Raleigh</t>
    <phoneticPr fontId="3"/>
  </si>
  <si>
    <t>2024/12/24</t>
    <phoneticPr fontId="3"/>
  </si>
  <si>
    <t>https://yamap.com/activities/36746178</t>
  </si>
  <si>
    <t>24/12/24  奥高尾ウオーク（景信山東尾根・小仏峠・富士見台園地・高尾山・大山道）</t>
    <phoneticPr fontId="3"/>
  </si>
  <si>
    <t>2024/12/27</t>
    <phoneticPr fontId="3"/>
  </si>
  <si>
    <t>https://yamap.com/activities/36779444</t>
  </si>
  <si>
    <t>24/12/27  高尾山ウオーク（稲荷山・高尾山・大山橋・かしき谷園地・みやま橋・琵琶滝）</t>
    <phoneticPr fontId="3"/>
  </si>
  <si>
    <t>2025/01/04</t>
    <phoneticPr fontId="3"/>
  </si>
  <si>
    <t>https://yamap.com/activities/37004996</t>
  </si>
  <si>
    <t>25/01/04  高尾山ウオーク（稲荷山・高尾山・4号路・２号路・高尾病院裏）</t>
    <phoneticPr fontId="3"/>
  </si>
  <si>
    <t>阿蘇神社</t>
    <rPh sb="0" eb="4">
      <t>アソジンジャ</t>
    </rPh>
    <phoneticPr fontId="2"/>
  </si>
  <si>
    <t>2025/01/05</t>
    <phoneticPr fontId="3"/>
  </si>
  <si>
    <t>https://yamap.com/activities/37044934</t>
  </si>
  <si>
    <t>25/01/05  🚴羽村堰🚴（16号・多摩川CR・阿蘇神社・奥多摩街道・新奥多摩街道・16号）38.7km By Raleigh</t>
    <phoneticPr fontId="3"/>
  </si>
  <si>
    <t>2025/01/07</t>
    <phoneticPr fontId="3"/>
  </si>
  <si>
    <t>https://yamap.com/activities/37075393</t>
  </si>
  <si>
    <t>25/01/07  高尾山ウオーク（6号路・高尾山・５号路・３号路・高尾病院裏）</t>
    <phoneticPr fontId="3"/>
  </si>
  <si>
    <t>2025/01/08</t>
    <phoneticPr fontId="3"/>
  </si>
  <si>
    <t>https://yamap.com/activities/37087983</t>
  </si>
  <si>
    <t>25/01/08  八王子湧水ウォーク（真覚寺心字池・横川弁天池・叶谷榎池・中野山王子安神社・小宮公園・明神町子安神社・六本杉公園 ・片倉城跡公園）</t>
    <phoneticPr fontId="3"/>
  </si>
  <si>
    <t>高尾山北尾根</t>
    <rPh sb="0" eb="6">
      <t>タカオサンキタオネ</t>
    </rPh>
    <phoneticPr fontId="2"/>
  </si>
  <si>
    <t>2025/01/10</t>
    <phoneticPr fontId="3"/>
  </si>
  <si>
    <t>https://yamap.com/activities/37104060</t>
  </si>
  <si>
    <r>
      <t>25/01/10  高尾山ウオーク（日影</t>
    </r>
    <r>
      <rPr>
        <u/>
        <sz val="9"/>
        <color theme="10"/>
        <rFont val="Segoe UI Emoji"/>
        <family val="2"/>
      </rPr>
      <t>🚏</t>
    </r>
    <r>
      <rPr>
        <u/>
        <sz val="9"/>
        <color theme="10"/>
        <rFont val="ＭＳ Ｐゴシック"/>
        <family val="3"/>
        <charset val="128"/>
      </rPr>
      <t>・高尾山北尾根・高尾山・稲荷山</t>
    </r>
    <r>
      <rPr>
        <u/>
        <sz val="9"/>
        <color theme="10"/>
        <rFont val="Segoe UI Emoji"/>
        <family val="3"/>
      </rPr>
      <t>⤵️・</t>
    </r>
    <r>
      <rPr>
        <u/>
        <sz val="9"/>
        <color theme="10"/>
        <rFont val="ＭＳ Ｐゴシック"/>
        <family val="3"/>
        <charset val="128"/>
      </rPr>
      <t>6</t>
    </r>
    <r>
      <rPr>
        <u/>
        <sz val="9"/>
        <color theme="10"/>
        <rFont val="Segoe UI Emoji"/>
        <family val="3"/>
      </rPr>
      <t>号路）</t>
    </r>
    <phoneticPr fontId="3"/>
  </si>
  <si>
    <t>2025/01/14</t>
    <phoneticPr fontId="3"/>
  </si>
  <si>
    <t>https://yamap.com/activities/37226357</t>
  </si>
  <si>
    <t>25/01/14  八王子ウオーク（🏠・七国山・作ヶ畬歩道・鎌倉古道・御殿峠・道了堂跡・🏠）</t>
    <phoneticPr fontId="3"/>
  </si>
  <si>
    <t>2025/01/16</t>
    <phoneticPr fontId="3"/>
  </si>
  <si>
    <t>https://yamap.com/activities/37248182</t>
  </si>
  <si>
    <t>25/01/16 高尾山ウオーク（高尾病院裏・2号路・４号路・高尾山・富士道・４号路・大山橋・６号路）</t>
    <phoneticPr fontId="3"/>
  </si>
  <si>
    <t>2025/01/17</t>
    <phoneticPr fontId="3"/>
  </si>
  <si>
    <t>https://yamap.com/activities/37259770</t>
  </si>
  <si>
    <t>25/01/17  浅川ウオーク（京王線北野駅⇒聖蹟桜ヶ丘駅）</t>
    <phoneticPr fontId="3"/>
  </si>
  <si>
    <t>2025/01/19</t>
    <phoneticPr fontId="3"/>
  </si>
  <si>
    <t>https://yamap.com/activities/37325011</t>
  </si>
  <si>
    <t>25/01/19  🚴八王子・町田🚴（鑓水緑地・小山内裏公園・町田尾根緑道・都道155・尾根幹・町田街道）35.5km By Raleigh</t>
    <phoneticPr fontId="3"/>
  </si>
  <si>
    <t>2025/01/21</t>
    <phoneticPr fontId="3"/>
  </si>
  <si>
    <t>https://yamap.com/activities/37371367</t>
  </si>
  <si>
    <t>25/01/21  八王子ウオーク（🏠・榛名尾根・市境尾根・草戸峠・拓大尾根・初沢山・🏠）</t>
    <phoneticPr fontId="3"/>
  </si>
  <si>
    <t>2025/01/23</t>
    <phoneticPr fontId="3"/>
  </si>
  <si>
    <t>https://yamap.com/activities/37397671</t>
  </si>
  <si>
    <t>25/01/23  高尾山ウオーク（稲荷山コース・高尾山・4号路・２号路西側・琵琶滝・６号路）</t>
    <phoneticPr fontId="3"/>
  </si>
  <si>
    <t>石老山</t>
    <rPh sb="0" eb="1">
      <t>イシ</t>
    </rPh>
    <rPh sb="1" eb="2">
      <t>ロウ</t>
    </rPh>
    <rPh sb="2" eb="3">
      <t>ヤマ</t>
    </rPh>
    <phoneticPr fontId="3"/>
  </si>
  <si>
    <t>2025/01/25</t>
    <phoneticPr fontId="3"/>
  </si>
  <si>
    <t>https://yamap.com/activities/37438658</t>
  </si>
  <si>
    <t>25/01/25  府中ウオーク（飛田給🚃・野川公園・武蔵野公園・多磨霊園・多磨霊園🚃）</t>
    <phoneticPr fontId="3"/>
  </si>
  <si>
    <t>2025/01/29</t>
    <phoneticPr fontId="3"/>
  </si>
  <si>
    <t>https://yamap.com/activities/37535762</t>
  </si>
  <si>
    <t>25/01/29  高尾山ウオーク（高尾病院裏・西2号路・浄心門・４号路・高尾山・稲荷山）</t>
    <phoneticPr fontId="3"/>
  </si>
  <si>
    <t>2025/01/31</t>
    <phoneticPr fontId="3"/>
  </si>
  <si>
    <t>https://yamap.com/activities/37561166</t>
  </si>
  <si>
    <t>25/01/31  高尾山ウオーク（高尾🚃・こんぴら山・四辻・6号路・大山橋・３号路・高尾山・４号路・浄心門・高尾病院裏）</t>
    <phoneticPr fontId="3"/>
  </si>
  <si>
    <t>2025/02/04</t>
    <phoneticPr fontId="3"/>
  </si>
  <si>
    <t>https://yamap.com/activities/37642146</t>
  </si>
  <si>
    <t>25/02/04  高尾山ウオーク（高尾🚃・上椚田橋・高尾天満宮・蛇滝・２⇒4号路・高尾山・６号路）</t>
    <phoneticPr fontId="3"/>
  </si>
  <si>
    <t>2025/02/07</t>
    <phoneticPr fontId="3"/>
  </si>
  <si>
    <t>https://yamap.com/activities/37669809/tracks</t>
  </si>
  <si>
    <t>25/02/07  高尾山ウオーク（1号路・薬王院・高尾山・富士道・仏舎利塔・神変山・金毘羅台・1号路）</t>
    <phoneticPr fontId="3"/>
  </si>
  <si>
    <t>2025/02/10</t>
    <phoneticPr fontId="3"/>
  </si>
  <si>
    <t>https://yamap.com/activities/37753381</t>
  </si>
  <si>
    <t>25/02/10  高尾山ウオーク（氷川神社・金毘羅台・城見台・蛇滝・522ｍ圏Ｐ・高尾山・3号路・大山橋・６号路）</t>
    <phoneticPr fontId="3"/>
  </si>
  <si>
    <t>2025/02/12</t>
    <phoneticPr fontId="3"/>
  </si>
  <si>
    <t>https://yamap.com/activities/37807544</t>
  </si>
  <si>
    <t>25/02/12  府中ウオーク（分倍河原🚃・府中市郷土の森・大國魂神社・府中🚃）</t>
    <phoneticPr fontId="3"/>
  </si>
  <si>
    <t>2025/02/13</t>
    <phoneticPr fontId="3"/>
  </si>
  <si>
    <t>https://yamap.com/activities/37819596</t>
  </si>
  <si>
    <t>25/02/13  高尾山ウオーク（大垂水🚎・雷岩山・大平林道・高尾林道・高尾山・稲荷山C・🚃）</t>
    <phoneticPr fontId="3"/>
  </si>
  <si>
    <t>2025/02/15</t>
    <phoneticPr fontId="3"/>
  </si>
  <si>
    <t>https://yamap.com/activities/37845646</t>
  </si>
  <si>
    <t>25/02/15  八王子ウオーク（🏠～片倉城跡～六本杉公園～JR八王子🚊）</t>
    <phoneticPr fontId="3"/>
  </si>
  <si>
    <t>2025/02/16</t>
    <phoneticPr fontId="3"/>
  </si>
  <si>
    <t>https://yamap.com/activities/37903877</t>
  </si>
  <si>
    <t>25/02/16  🚴‍♂️多摩湖🚴‍♂️（多摩大橋・天王橋・多摩湖自転車道・野山北公園🚵‍♂️・国道16号・ひよどり山トンネル）53.9km By Raleigh</t>
    <phoneticPr fontId="3"/>
  </si>
  <si>
    <t>2025/02/19</t>
    <phoneticPr fontId="3"/>
  </si>
  <si>
    <t>https://yamap.com/activities/37949622</t>
  </si>
  <si>
    <t>25/02/19  高尾山ウオーク（6号路・大山橋・3号路・高尾山・４号路・高尾病院裏）</t>
    <phoneticPr fontId="3"/>
  </si>
  <si>
    <t>2025/02/20</t>
    <phoneticPr fontId="3"/>
  </si>
  <si>
    <t>https://yamap.com/activities/37961448</t>
  </si>
  <si>
    <r>
      <t>25/02/20  八王子ウォーク（長沼</t>
    </r>
    <r>
      <rPr>
        <u/>
        <sz val="9"/>
        <color theme="10"/>
        <rFont val="Segoe UI Emoji"/>
        <family val="2"/>
      </rPr>
      <t>🚃</t>
    </r>
    <r>
      <rPr>
        <u/>
        <sz val="9"/>
        <color theme="10"/>
        <rFont val="ＭＳ Ｐゴシック"/>
        <family val="3"/>
        <charset val="128"/>
      </rPr>
      <t>〜都立、市立公園×6を通り抜け〜南大沢</t>
    </r>
    <r>
      <rPr>
        <u/>
        <sz val="9"/>
        <color theme="10"/>
        <rFont val="Segoe UI Emoji"/>
        <family val="2"/>
      </rPr>
      <t>🚌</t>
    </r>
    <r>
      <rPr>
        <u/>
        <sz val="9"/>
        <color theme="10"/>
        <rFont val="ＭＳ Ｐゴシック"/>
        <family val="3"/>
        <charset val="128"/>
      </rPr>
      <t>）長沼公園　平山城址公園　長池公園</t>
    </r>
    <rPh sb="44" eb="46">
      <t>ナガヌマ</t>
    </rPh>
    <rPh sb="46" eb="48">
      <t>コウエン</t>
    </rPh>
    <rPh sb="49" eb="51">
      <t>ヒラヤマ</t>
    </rPh>
    <rPh sb="51" eb="53">
      <t>ジョウシ</t>
    </rPh>
    <rPh sb="53" eb="55">
      <t>コウエン</t>
    </rPh>
    <rPh sb="56" eb="58">
      <t>ナガイケ</t>
    </rPh>
    <rPh sb="58" eb="60">
      <t>コウエン</t>
    </rPh>
    <phoneticPr fontId="3"/>
  </si>
  <si>
    <t>23/11/24  南高尾横断（小松HC・峯ノ薬師・泰光寺山南東尾根・450m圏北東尾根・吉高菊一稲荷）</t>
    <phoneticPr fontId="3"/>
  </si>
  <si>
    <t>23/04/09  津久井城山辺ウオーク（法政BS・穴川左岸尾根・峯ノ薬師・三井大橋・津久井城山・馬込登山口・法政BS）</t>
    <phoneticPr fontId="3"/>
  </si>
  <si>
    <t>峯ノ薬師</t>
    <rPh sb="0" eb="1">
      <t>ミネ</t>
    </rPh>
    <rPh sb="2" eb="4">
      <t>ヤクシ</t>
    </rPh>
    <phoneticPr fontId="3"/>
  </si>
  <si>
    <t>2025/02/23</t>
    <phoneticPr fontId="3"/>
  </si>
  <si>
    <t>https://yamap.com/activities/38045022</t>
  </si>
  <si>
    <t>25/02/23  津久井城山ウオーク（法政大学🚏・小松HC・峯ノ薬師・三井大橋・津久井城山・津久井観光センター前🚏）</t>
    <rPh sb="10" eb="13">
      <t>ツクイ</t>
    </rPh>
    <rPh sb="13" eb="15">
      <t>シロヤマ</t>
    </rPh>
    <rPh sb="20" eb="22">
      <t>ホウセイ</t>
    </rPh>
    <rPh sb="22" eb="24">
      <t>ダイガク</t>
    </rPh>
    <rPh sb="27" eb="29">
      <t>コマツ</t>
    </rPh>
    <rPh sb="32" eb="33">
      <t>ミネ</t>
    </rPh>
    <rPh sb="34" eb="36">
      <t>ヤクシ</t>
    </rPh>
    <rPh sb="37" eb="39">
      <t>ミイ</t>
    </rPh>
    <rPh sb="39" eb="41">
      <t>オオハシ</t>
    </rPh>
    <rPh sb="42" eb="45">
      <t>ツクイ</t>
    </rPh>
    <rPh sb="45" eb="47">
      <t>シロヤマ</t>
    </rPh>
    <rPh sb="48" eb="51">
      <t>ツクイ</t>
    </rPh>
    <rPh sb="51" eb="53">
      <t>カンコウ</t>
    </rPh>
    <rPh sb="57" eb="58">
      <t>マエ</t>
    </rPh>
    <phoneticPr fontId="3"/>
  </si>
  <si>
    <t>2025/02/24</t>
    <phoneticPr fontId="3"/>
  </si>
  <si>
    <t>https://yamap.com/activities/38079651</t>
  </si>
  <si>
    <t>25/02/24  🚴川沿いサイクリング🚴（湯殿川・浅川・多摩川・日野バイパス・山田川）33.3km By Raleigh</t>
    <rPh sb="12" eb="14">
      <t>カワゾ</t>
    </rPh>
    <rPh sb="24" eb="26">
      <t>ユドノ</t>
    </rPh>
    <rPh sb="26" eb="27">
      <t>ガワ</t>
    </rPh>
    <rPh sb="28" eb="30">
      <t>アサカワ</t>
    </rPh>
    <rPh sb="31" eb="34">
      <t>タマガワ</t>
    </rPh>
    <rPh sb="35" eb="37">
      <t>ヒノ</t>
    </rPh>
    <rPh sb="42" eb="44">
      <t>ヤマダ</t>
    </rPh>
    <rPh sb="44" eb="45">
      <t>ガワ</t>
    </rPh>
    <phoneticPr fontId="3"/>
  </si>
  <si>
    <t>2025/02/27</t>
    <phoneticPr fontId="3"/>
  </si>
  <si>
    <t>https://yamap.com/activities/38135594</t>
  </si>
  <si>
    <t>25/02/27  高尾山ウオーク（高尾病院裏・2号路・４号路・高尾山・３号路・大山橋・６号路）</t>
    <phoneticPr fontId="3"/>
  </si>
  <si>
    <t>2025/03/07</t>
    <phoneticPr fontId="3"/>
  </si>
  <si>
    <t>https://yamap.com/activities/38270515</t>
  </si>
  <si>
    <t>25/03/07  奥高尾ウオーク（小仏🚏・浅川神社・日影乗鞍・大平林道・富士見園地・高尾山・稲荷山コース・6号路）</t>
    <phoneticPr fontId="3"/>
  </si>
  <si>
    <t>2025/03/09</t>
    <phoneticPr fontId="3"/>
  </si>
  <si>
    <t>https://yamap.com/activities/38339503</t>
  </si>
  <si>
    <t>25/03/09  八王子城跡ウオーク（高尾🚉・小仏関跡・唐沢山東尾根・富士見台・八王子神社・太鼓曲輪尾根・宮ノ前🚏）</t>
    <phoneticPr fontId="3"/>
  </si>
  <si>
    <t>2025/03/10</t>
    <phoneticPr fontId="3"/>
  </si>
  <si>
    <t>https://yamap.com/activities/38370531</t>
  </si>
  <si>
    <t>25/03/10  旧甲州街道ウオーク（🏠・武蔵横山駅跡・両界橋・小仏関跡・小仏峠・底沢・平野・相模湖🚉）</t>
    <phoneticPr fontId="3"/>
  </si>
  <si>
    <t>2025/03/12</t>
    <phoneticPr fontId="3"/>
  </si>
  <si>
    <t>https://yamap.com/activities/38393757</t>
  </si>
  <si>
    <t>25/03/12  高尾山ウオーク（高尾病院裏・２・３号路・富士道・高尾山・４・２号路・高尾病院裏）</t>
    <phoneticPr fontId="3"/>
  </si>
  <si>
    <t>2025/03/13</t>
    <phoneticPr fontId="3"/>
  </si>
  <si>
    <t>https://yamap.com/activities/38407933</t>
  </si>
  <si>
    <r>
      <t xml:space="preserve">25/03/13  </t>
    </r>
    <r>
      <rPr>
        <u/>
        <sz val="9"/>
        <color theme="10"/>
        <rFont val="Segoe UI Emoji"/>
        <family val="3"/>
      </rPr>
      <t>🚶‍♂️</t>
    </r>
    <r>
      <rPr>
        <u/>
        <sz val="9"/>
        <color theme="10"/>
        <rFont val="ＭＳ Ｐゴシック"/>
        <family val="3"/>
        <charset val="128"/>
      </rPr>
      <t>多摩ウオーク</t>
    </r>
    <r>
      <rPr>
        <u/>
        <sz val="9"/>
        <color theme="10"/>
        <rFont val="Segoe UI Emoji"/>
        <family val="3"/>
      </rPr>
      <t>🚶‍♂️</t>
    </r>
    <r>
      <rPr>
        <u/>
        <sz val="9"/>
        <color theme="10"/>
        <rFont val="ＭＳ Ｐゴシック"/>
        <family val="3"/>
        <charset val="128"/>
      </rPr>
      <t>（長池公園西</t>
    </r>
    <r>
      <rPr>
        <u/>
        <sz val="9"/>
        <color theme="10"/>
        <rFont val="Segoe UI Emoji"/>
        <family val="2"/>
      </rPr>
      <t>🚏</t>
    </r>
    <r>
      <rPr>
        <u/>
        <sz val="9"/>
        <color theme="10"/>
        <rFont val="ＭＳ Ｐゴシック"/>
        <family val="3"/>
        <charset val="128"/>
      </rPr>
      <t>・多摩よこやまの道</t>
    </r>
    <r>
      <rPr>
        <u/>
        <sz val="9"/>
        <color theme="10"/>
        <rFont val="Segoe UI Emoji"/>
        <family val="3"/>
      </rPr>
      <t>🚶‍♂️</t>
    </r>
    <r>
      <rPr>
        <u/>
        <sz val="9"/>
        <color theme="10"/>
        <rFont val="ＭＳ Ｐゴシック"/>
        <family val="3"/>
        <charset val="128"/>
      </rPr>
      <t>・丘の上広場・諏訪四丁目</t>
    </r>
    <r>
      <rPr>
        <u/>
        <sz val="9"/>
        <color theme="10"/>
        <rFont val="Segoe UI Emoji"/>
        <family val="2"/>
      </rPr>
      <t>🚏</t>
    </r>
    <r>
      <rPr>
        <u/>
        <sz val="9"/>
        <color theme="10"/>
        <rFont val="ＭＳ Ｐゴシック"/>
        <family val="3"/>
        <charset val="128"/>
      </rPr>
      <t>）</t>
    </r>
    <phoneticPr fontId="3"/>
  </si>
  <si>
    <r>
      <t>多摩よこやまの道</t>
    </r>
    <r>
      <rPr>
        <sz val="10"/>
        <color theme="1"/>
        <rFont val="Segoe UI Emoji"/>
        <family val="3"/>
      </rPr>
      <t>🚶‍♀️</t>
    </r>
    <rPh sb="0" eb="2">
      <t>タマ</t>
    </rPh>
    <rPh sb="7" eb="8">
      <t>ミチ</t>
    </rPh>
    <phoneticPr fontId="2"/>
  </si>
  <si>
    <t>2025/03/14</t>
    <phoneticPr fontId="3"/>
  </si>
  <si>
    <t>https://yamap.com/activities/38419075</t>
  </si>
  <si>
    <t>25/03/14  🚶‍♂️小下沢迄🚶‍♂️（🏠・真覚寺・興福寺・高尾梅郷歩道・小仏関跡・いのはな慰霊碑・小下沢梅林・梅の里入口🚏）</t>
    <phoneticPr fontId="3"/>
  </si>
  <si>
    <t>2025/03/18</t>
    <phoneticPr fontId="3"/>
  </si>
  <si>
    <t>https://yamap.com/activities/38485363</t>
  </si>
  <si>
    <t>25/03/18  高尾山ウオーク（日影🚏・高尾山北尾根・高尾山・富士道・3号路・飯盛杉・大山橋・６号路）</t>
    <phoneticPr fontId="3"/>
  </si>
  <si>
    <t>2025/03/20</t>
    <phoneticPr fontId="3"/>
  </si>
  <si>
    <t>https://yamap.com/activities/38521550</t>
  </si>
  <si>
    <t>25/03/20  奥高尾ウオーク（大垂水🚏・小仏城山・南北巻道・高尾山・4・2号路・高尾病院裏）</t>
    <phoneticPr fontId="3"/>
  </si>
  <si>
    <t>2025/03/22</t>
    <phoneticPr fontId="3"/>
  </si>
  <si>
    <t>https://yamap.com/activities/38582714</t>
  </si>
  <si>
    <t>25/03/22  🚴阿蘇神社ピストン（ひよどり山トンネル・拝島橋・多摩川左岸CR・羽村堰・阿蘇神社）36.5km By Raleigh</t>
    <phoneticPr fontId="3"/>
  </si>
  <si>
    <t>2025/03/24</t>
    <phoneticPr fontId="3"/>
  </si>
  <si>
    <t>https://yamap.com/activities/38670390</t>
  </si>
  <si>
    <t>25/03/24  高尾山ウオーク（蛇滝🚏・摺指橋・522m圏P「大見晴」・4号路・高尾山・５・6号路）</t>
    <phoneticPr fontId="3"/>
  </si>
  <si>
    <t>2025/03/26</t>
    <phoneticPr fontId="3"/>
  </si>
  <si>
    <t>https://yamap.com/activities/38702841</t>
  </si>
  <si>
    <t>25/03/26  東高尾ウオーク（法政大学🚏・穴川左岸尾根・城山発電所・榎窪山・東高尾山稜・四辻・TAKAO599）</t>
    <phoneticPr fontId="3"/>
  </si>
  <si>
    <t>2025/03/27</t>
    <phoneticPr fontId="3"/>
  </si>
  <si>
    <t>https://yamap.com/activities/38717330</t>
  </si>
  <si>
    <t>25/03/27  🚶‍♂️八王子散歩（山田橋・中央図書館・南浅川・西放射線道り・JR八王子駅北口）</t>
    <phoneticPr fontId="3"/>
  </si>
  <si>
    <t>2025/04/02</t>
    <phoneticPr fontId="3"/>
  </si>
  <si>
    <t>https://yamap.com/activities/38841719</t>
  </si>
  <si>
    <t>25/04/02  高尾山ウオーク（6号路・高尾山・５号路・富士道・３・２号路・琵琶滝コース・病院裏）</t>
    <phoneticPr fontId="3"/>
  </si>
  <si>
    <t>2025/04/07</t>
    <phoneticPr fontId="3"/>
  </si>
  <si>
    <t>https://yamap.com/activities/38970376</t>
  </si>
  <si>
    <t>25/04/07  高尾山ウオーク！撤退！（6号路・大山橋・３号路・２号路・琵琶滝コース・高尾病院裏）</t>
    <phoneticPr fontId="3"/>
  </si>
  <si>
    <t>2025/04/08</t>
    <phoneticPr fontId="3"/>
  </si>
  <si>
    <t>https://yamap.com/activities/38994270</t>
  </si>
  <si>
    <t>25/04/08  神代植物園の🌸サクラ🌸＆深大寺蕎麦</t>
    <phoneticPr fontId="3"/>
  </si>
  <si>
    <t>2025/04/10</t>
    <phoneticPr fontId="3"/>
  </si>
  <si>
    <t>https://yamap.com/activities/39027505</t>
  </si>
  <si>
    <t>25/04/10  🚴🌸浅川右岸🌸🚴（陵南大橋・浅川右岸CR・浅川出合・大栗川出合・川崎街道・北野街道）40.7km By Raleigh</t>
    <phoneticPr fontId="3"/>
  </si>
  <si>
    <t>2025/04/14</t>
    <phoneticPr fontId="3"/>
  </si>
  <si>
    <t>https://yamap.com/activities/39128277</t>
  </si>
  <si>
    <t>25/04/14  🚴陣馬高原下🚴（南浅川CR・鶴巻橋・北浅川CR・河原宿橋・陣馬高原下・陣馬街道・横山橋）41.2km By Raleigh</t>
    <phoneticPr fontId="3"/>
  </si>
  <si>
    <t>2025/04/16</t>
    <phoneticPr fontId="3"/>
  </si>
  <si>
    <t>https://yamap.com/activities/39151850</t>
  </si>
  <si>
    <t>25/04/16  🚴町田街道🚴（狭間町・常盤駐在所北・桜台通り・尾根緑道・小山内裏公園・鑓水緑道・国道16号・湯殿川）32.0km By Raleigh</t>
    <phoneticPr fontId="3"/>
  </si>
  <si>
    <t>2025/04/17</t>
    <phoneticPr fontId="3"/>
  </si>
  <si>
    <t>https://yamap.com/activities/39171012</t>
  </si>
  <si>
    <t>25/04/17  🚶‍♂️柚木図書館へ🚶‍♂️（湯殿川・打越弁財天・道了堂跡・白山神社・大学セミナーハウス・図書館）</t>
    <phoneticPr fontId="3"/>
  </si>
  <si>
    <t>2025/04/19</t>
    <phoneticPr fontId="3"/>
  </si>
  <si>
    <t>https://yamap.com/activities/39233523</t>
  </si>
  <si>
    <t>25/04/19 👨🏻‍🦯八王子ウオーク👨🏻‍🦯（八王子🚉・小宮公園・滝山城跡公園・公園下🚏）</t>
    <phoneticPr fontId="3"/>
  </si>
  <si>
    <t>2025/04/21</t>
    <phoneticPr fontId="3"/>
  </si>
  <si>
    <t>https://yamap.com/activities/39309714</t>
  </si>
  <si>
    <t>2025/04/30</t>
    <phoneticPr fontId="3"/>
  </si>
  <si>
    <t>https://yamap.com/activities/39581346</t>
  </si>
  <si>
    <t>25/04/30　🚴‍♂️浅川サイクリング🚴‍♂️（陵南公園・浅川・日野バイパス・石田大橋・万願寺歩道橋・浅川・湯殿川）42.0km By Raleigh</t>
    <phoneticPr fontId="2"/>
  </si>
  <si>
    <r>
      <t xml:space="preserve">25/04/21 </t>
    </r>
    <r>
      <rPr>
        <u/>
        <sz val="9"/>
        <color theme="10"/>
        <rFont val="Segoe UI Emoji"/>
        <family val="2"/>
      </rPr>
      <t>👨🏻‍🦯</t>
    </r>
    <r>
      <rPr>
        <u/>
        <sz val="9"/>
        <color theme="10"/>
        <rFont val="ＭＳ Ｐゴシック"/>
        <family val="3"/>
        <charset val="128"/>
      </rPr>
      <t>八王子ウオーク</t>
    </r>
    <r>
      <rPr>
        <u/>
        <sz val="9"/>
        <color theme="10"/>
        <rFont val="Segoe UI Emoji"/>
        <family val="2"/>
      </rPr>
      <t>👨🏻‍🦯</t>
    </r>
    <r>
      <rPr>
        <u/>
        <sz val="9"/>
        <color theme="10"/>
        <rFont val="ＭＳ Ｐゴシック"/>
        <family val="3"/>
        <charset val="128"/>
      </rPr>
      <t>（都立長沼公園の尾根一筆歩き）</t>
    </r>
    <phoneticPr fontId="2"/>
  </si>
  <si>
    <t>2025/05/03</t>
    <phoneticPr fontId="3"/>
  </si>
  <si>
    <t>https://yamap.com/activities/39666597</t>
  </si>
  <si>
    <t>25/05/03　🚴小下沢林道👨🏻‍🦯（🚴⇒椚田遺跡公園通り・旧甲州街道・小下沢・👨🏻‍🦯⇒小下沢林道ピストン）🚴16.2km👨🏻‍🦯6.8km By AlexMoulton</t>
    <phoneticPr fontId="2"/>
  </si>
  <si>
    <t>自✖歩</t>
    <rPh sb="0" eb="1">
      <t>ジ</t>
    </rPh>
    <rPh sb="2" eb="3">
      <t>アル</t>
    </rPh>
    <phoneticPr fontId="2"/>
  </si>
  <si>
    <t>23/04/29　老妻と散歩（上大船BS・七国峠・造形大学・みなみの駅BS）</t>
    <phoneticPr fontId="3"/>
  </si>
  <si>
    <t>2025/05/05</t>
    <phoneticPr fontId="3"/>
  </si>
  <si>
    <t>https://yamap.com/activities/39789041</t>
  </si>
  <si>
    <t>25/05/05　🚴七国の市境尾根👨🏻‍🦯（🚴由井102号線・👨🏻‍🦯大船増圧ポンプ所・市境尾根・かわらけ谷戸・出羽三山供養塔・🚴雲龍寺五重塔）🚴6.4km  👨🏻‍🦯4.4km By Alex Moulton</t>
    <phoneticPr fontId="2"/>
  </si>
  <si>
    <t>2025/05/07</t>
    <phoneticPr fontId="3"/>
  </si>
  <si>
    <t>https://yamap.com/activities/39855464</t>
  </si>
  <si>
    <t>25/05/07 👨🏻‍🦯多摩丘陵自然公園👨🏻‍🦯（公園入口🚏・平山城址公園・旧平山通り・多摩動物公園外周路・高幡不動尊・🚉）</t>
    <phoneticPr fontId="2"/>
  </si>
  <si>
    <t>22/09/29  大戸周辺ウオーク（法政大学尾根・権現谷・段木入・山桜の丘・境川源流・城山湖・穴川左岸尾根）</t>
    <rPh sb="37" eb="38">
      <t>オカ</t>
    </rPh>
    <phoneticPr fontId="3"/>
  </si>
  <si>
    <t>2025/05/15</t>
    <phoneticPr fontId="3"/>
  </si>
  <si>
    <t>https://yamap.com/activities/40034306</t>
  </si>
  <si>
    <t>25/05/15 🚴大戸緑地👨🏻‍🦯（🚴雲龍寺・N F町田駐車場・👨🏻‍🦯大戸緑地・雨乞場の碑・若宮八幡社・段木入の広場・山桜の丘・大地沢木道・🚴館町CC・湯殿川CR・🏠）15.5km By AlexMoulton</t>
    <phoneticPr fontId="2"/>
  </si>
  <si>
    <t>kzkoutdoor2@gmail.comB</t>
    <phoneticPr fontId="3"/>
  </si>
  <si>
    <t>INDEX25html</t>
    <phoneticPr fontId="2"/>
  </si>
  <si>
    <t>2025/05/20</t>
    <phoneticPr fontId="3"/>
  </si>
  <si>
    <t>https://yamap.com/activities/40148781</t>
  </si>
  <si>
    <t>25/05/20 🚴市内サイクリング💦（椚田遺跡公園通り・高尾街道・滝山街道・多摩大橋通り・甲州街道）26.8km By AlexMoulton</t>
    <phoneticPr fontId="2"/>
  </si>
  <si>
    <t>2025/05/23</t>
    <phoneticPr fontId="3"/>
  </si>
  <si>
    <t>https://yamap.com/activities/40200817</t>
  </si>
  <si>
    <t>25/05/23 👨🏻‍🦯都立小宮公園👨🏻‍🦯（医者後・八王子駅⇔小宮公園外周路）</t>
    <phoneticPr fontId="2"/>
  </si>
  <si>
    <t>2025/05/26</t>
    <phoneticPr fontId="3"/>
  </si>
  <si>
    <t>https://yamap.com/activities/40278449</t>
  </si>
  <si>
    <t>25/05/26 🚴‍♂️リハビリ🚴‍♂️（浅川・湯殿川・兵衛川）25.0km By Raleigh</t>
    <phoneticPr fontId="2"/>
  </si>
  <si>
    <t>2025/05/28</t>
    <phoneticPr fontId="3"/>
  </si>
  <si>
    <t>https://yamap.com/activities/40312890</t>
  </si>
  <si>
    <t>25/05/28 🚴‍♂️リハビリ🚴‍♂️（ひよどり山トンネル・16号・多摩川左岸CR・石田大橋・浅川左岸CR）30.6km By Raleigh</t>
    <phoneticPr fontId="2"/>
  </si>
  <si>
    <r>
      <t xml:space="preserve">24/05/04  </t>
    </r>
    <r>
      <rPr>
        <u/>
        <sz val="9"/>
        <color theme="10"/>
        <rFont val="Segoe UI Emoji"/>
        <family val="2"/>
      </rPr>
      <t>🚴</t>
    </r>
    <r>
      <rPr>
        <u/>
        <sz val="9"/>
        <color theme="10"/>
        <rFont val="ＭＳ Ｐゴシック"/>
        <family val="3"/>
        <charset val="128"/>
      </rPr>
      <t>阿蘇神社ピストン</t>
    </r>
    <r>
      <rPr>
        <u/>
        <sz val="9"/>
        <color theme="10"/>
        <rFont val="Segoe UI Emoji"/>
        <family val="2"/>
      </rPr>
      <t>🚴</t>
    </r>
    <r>
      <rPr>
        <u/>
        <sz val="9"/>
        <color theme="10"/>
        <rFont val="ＭＳ Ｐゴシック"/>
        <family val="3"/>
        <charset val="128"/>
      </rPr>
      <t>（ひよどり山トンネル・拝島橋・多摩川左岸・羽村堰・阿蘇神社・奥多摩街道）36.7km By Raleigh</t>
    </r>
    <phoneticPr fontId="3"/>
  </si>
  <si>
    <t>2025/06/09</t>
    <phoneticPr fontId="3"/>
  </si>
  <si>
    <t>https://yamap.com/activities/40656789</t>
  </si>
  <si>
    <t>25/06/09 🚴‍♂️リハビリ🚴‍♂️（ひよどり山トンネル・拝島橋・多摩川左岸・羽村堰）33.5km By Raleigh</t>
    <phoneticPr fontId="2"/>
  </si>
  <si>
    <t>2025/06/19</t>
    <phoneticPr fontId="3"/>
  </si>
  <si>
    <t>https://yamap.com/activities/40820245</t>
  </si>
  <si>
    <t>25/06/19 👨🏻‍🦯リハビリ👨🏻‍🦯（都立長沼公園、殿ヶ谷の道⤴・井戸たわ尾根⤵・西尾根⤴・野猿の尾根道・栃本尾根⤵）</t>
    <phoneticPr fontId="2"/>
  </si>
  <si>
    <t>2025/06/21</t>
    <phoneticPr fontId="3"/>
  </si>
  <si>
    <t>https://yamap.com/activities/40874124</t>
  </si>
  <si>
    <t>25/06/21 👨🏻‍🦯リハビリ👨🏻‍🦯（🚴‍♂️自宅↔️日影P🚴‍♂️・👨🏻‍🦯日影P↔️小仏城山👨🏻‍🦯）</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</si>
</sst>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0;[Red]&quot;¥&quot;\-#,##0"/>
    <numFmt numFmtId="176" formatCode="#,##0.0_ "/>
    <numFmt numFmtId="177" formatCode="0.0_ "/>
    <numFmt numFmtId="178" formatCode="0_ "/>
    <numFmt numFmtId="179" formatCode="h:mm;@"/>
    <numFmt numFmtId="180" formatCode="#,##0_ "/>
    <numFmt numFmtId="181" formatCode="0.0_);[Red]\(0.0\)"/>
    <numFmt numFmtId="182" formatCode="0.00_ "/>
    <numFmt numFmtId="183" formatCode="mm/dd/yy;@"/>
    <numFmt numFmtId="184" formatCode="#,##0.0_);[Red]\(#,##0.0\)"/>
  </numFmts>
  <fonts count="56" x14ac:knownFonts="1">
    <font>
      <sz val="11"/>
      <color theme="1"/>
      <name val="游ゴシック"/>
      <family val="2"/>
      <charset val="128"/>
      <scheme val="minor"/>
    </font>
    <font>
      <u/>
      <sz val="11"/>
      <color theme="10"/>
      <name val="游ゴシック"/>
      <family val="2"/>
      <charset val="128"/>
      <scheme val="minor"/>
    </font>
    <font>
      <sz val="6"/>
      <name val="游ゴシック"/>
      <family val="2"/>
      <charset val="128"/>
      <scheme val="minor"/>
    </font>
    <font>
      <sz val="6"/>
      <name val="ＭＳ Ｐゴシック"/>
      <family val="3"/>
      <charset val="128"/>
    </font>
    <font>
      <b/>
      <sz val="9"/>
      <color rgb="FFC00000"/>
      <name val="ＭＳ Ｐゴシック"/>
      <family val="3"/>
      <charset val="128"/>
    </font>
    <font>
      <sz val="9"/>
      <color theme="1"/>
      <name val="ＭＳ Ｐゴシック"/>
      <family val="3"/>
      <charset val="128"/>
    </font>
    <font>
      <b/>
      <sz val="9"/>
      <name val="ＭＳ Ｐゴシック"/>
      <family val="3"/>
      <charset val="128"/>
    </font>
    <font>
      <u/>
      <sz val="9"/>
      <color indexed="12"/>
      <name val="ＭＳ Ｐゴシック"/>
      <family val="3"/>
      <charset val="128"/>
    </font>
    <font>
      <u/>
      <sz val="9"/>
      <color theme="2"/>
      <name val="ＭＳ Ｐゴシック"/>
      <family val="3"/>
      <charset val="128"/>
    </font>
    <font>
      <u/>
      <sz val="9"/>
      <color theme="6" tint="-0.499984740745262"/>
      <name val="ＭＳ Ｐゴシック"/>
      <family val="3"/>
      <charset val="128"/>
    </font>
    <font>
      <u/>
      <sz val="9"/>
      <color theme="10"/>
      <name val="ＭＳ Ｐゴシック"/>
      <family val="3"/>
      <charset val="128"/>
    </font>
    <font>
      <sz val="9"/>
      <name val="ＭＳ Ｐゴシック"/>
      <family val="3"/>
      <charset val="128"/>
    </font>
    <font>
      <b/>
      <u/>
      <sz val="9"/>
      <color rgb="FFC00000"/>
      <name val="ＭＳ Ｐゴシック"/>
      <family val="3"/>
      <charset val="128"/>
    </font>
    <font>
      <b/>
      <u/>
      <sz val="9"/>
      <color theme="2"/>
      <name val="ＭＳ Ｐゴシック"/>
      <family val="3"/>
      <charset val="128"/>
    </font>
    <font>
      <b/>
      <u/>
      <sz val="9"/>
      <color indexed="17"/>
      <name val="ＭＳ Ｐゴシック"/>
      <family val="3"/>
      <charset val="128"/>
    </font>
    <font>
      <b/>
      <sz val="9"/>
      <color rgb="FFFF0000"/>
      <name val="ＭＳ Ｐゴシック"/>
      <family val="3"/>
      <charset val="128"/>
    </font>
    <font>
      <u/>
      <sz val="9"/>
      <color indexed="17"/>
      <name val="ＭＳ Ｐゴシック"/>
      <family val="3"/>
      <charset val="128"/>
    </font>
    <font>
      <sz val="11"/>
      <color theme="1"/>
      <name val="ＭＳ Ｐゴシック"/>
      <family val="3"/>
      <charset val="128"/>
    </font>
    <font>
      <sz val="11"/>
      <color theme="2"/>
      <name val="ＭＳ Ｐゴシック"/>
      <family val="3"/>
      <charset val="128"/>
    </font>
    <font>
      <b/>
      <sz val="10"/>
      <color theme="6" tint="-0.249977111117893"/>
      <name val="ＭＳ Ｐゴシック"/>
      <family val="3"/>
      <charset val="128"/>
    </font>
    <font>
      <b/>
      <sz val="10"/>
      <color theme="3" tint="0.39997558519241921"/>
      <name val="ＭＳ Ｐゴシック"/>
      <family val="3"/>
      <charset val="128"/>
    </font>
    <font>
      <b/>
      <sz val="10"/>
      <color theme="9" tint="-0.499984740745262"/>
      <name val="ＭＳ Ｐゴシック"/>
      <family val="3"/>
      <charset val="128"/>
    </font>
    <font>
      <b/>
      <sz val="10"/>
      <color theme="1"/>
      <name val="ＭＳ Ｐゴシック"/>
      <family val="3"/>
      <charset val="128"/>
    </font>
    <font>
      <b/>
      <sz val="10"/>
      <name val="ＭＳ Ｐゴシック"/>
      <family val="3"/>
      <charset val="128"/>
    </font>
    <font>
      <sz val="10"/>
      <color theme="1"/>
      <name val="ＭＳ Ｐゴシック"/>
      <family val="3"/>
      <charset val="128"/>
    </font>
    <font>
      <b/>
      <sz val="10"/>
      <color rgb="FFC00000"/>
      <name val="ＭＳ Ｐゴシック"/>
      <family val="3"/>
      <charset val="128"/>
    </font>
    <font>
      <u/>
      <sz val="9"/>
      <color theme="0"/>
      <name val="ＭＳ Ｐゴシック"/>
      <family val="3"/>
      <charset val="128"/>
    </font>
    <font>
      <sz val="10"/>
      <color theme="6" tint="-0.249977111117893"/>
      <name val="ＭＳ Ｐゴシック"/>
      <family val="3"/>
      <charset val="128"/>
    </font>
    <font>
      <sz val="10"/>
      <color theme="3" tint="0.39997558519241921"/>
      <name val="ＭＳ Ｐゴシック"/>
      <family val="3"/>
      <charset val="128"/>
    </font>
    <font>
      <sz val="11"/>
      <color theme="3" tint="0.39997558519241921"/>
      <name val="ＭＳ Ｐゴシック"/>
      <family val="3"/>
      <charset val="128"/>
    </font>
    <font>
      <sz val="10"/>
      <color theme="0" tint="-0.499984740745262"/>
      <name val="ＭＳ Ｐゴシック"/>
      <family val="3"/>
      <charset val="128"/>
    </font>
    <font>
      <sz val="10"/>
      <color theme="9" tint="-0.499984740745262"/>
      <name val="ＭＳ Ｐゴシック"/>
      <family val="3"/>
      <charset val="128"/>
    </font>
    <font>
      <i/>
      <sz val="10"/>
      <color theme="9" tint="-0.499984740745262"/>
      <name val="ＭＳ Ｐゴシック"/>
      <family val="3"/>
      <charset val="128"/>
    </font>
    <font>
      <b/>
      <sz val="10"/>
      <color theme="2"/>
      <name val="ＭＳ Ｐゴシック"/>
      <family val="3"/>
      <charset val="128"/>
    </font>
    <font>
      <sz val="11"/>
      <color theme="9" tint="-0.499984740745262"/>
      <name val="ＭＳ Ｐゴシック"/>
      <family val="3"/>
      <charset val="128"/>
    </font>
    <font>
      <sz val="11"/>
      <color theme="6"/>
      <name val="ＭＳ Ｐゴシック"/>
      <family val="3"/>
      <charset val="128"/>
    </font>
    <font>
      <sz val="9"/>
      <color theme="8" tint="-0.499984740745262"/>
      <name val="ＭＳ Ｐゴシック"/>
      <family val="3"/>
      <charset val="128"/>
    </font>
    <font>
      <sz val="10"/>
      <color theme="8" tint="-0.499984740745262"/>
      <name val="ＭＳ Ｐゴシック"/>
      <family val="3"/>
      <charset val="128"/>
    </font>
    <font>
      <sz val="11"/>
      <color theme="6" tint="-0.249977111117893"/>
      <name val="ＭＳ Ｐゴシック"/>
      <family val="3"/>
      <charset val="128"/>
    </font>
    <font>
      <sz val="11"/>
      <color theme="8" tint="-0.499984740745262"/>
      <name val="ＭＳ Ｐゴシック"/>
      <family val="3"/>
      <charset val="128"/>
    </font>
    <font>
      <sz val="11"/>
      <color theme="0" tint="-0.499984740745262"/>
      <name val="ＭＳ Ｐゴシック"/>
      <family val="3"/>
      <charset val="128"/>
    </font>
    <font>
      <sz val="10"/>
      <name val="ＭＳ Ｐゴシック"/>
      <family val="3"/>
      <charset val="128"/>
    </font>
    <font>
      <u/>
      <sz val="9"/>
      <color theme="10"/>
      <name val="Segoe UI Emoji"/>
      <family val="2"/>
    </font>
    <font>
      <u/>
      <sz val="9"/>
      <color theme="6" tint="-0.499984740745262"/>
      <name val="Segoe UI Symbol"/>
      <family val="3"/>
    </font>
    <font>
      <u/>
      <sz val="9"/>
      <color theme="10"/>
      <name val="Segoe UI Symbol"/>
      <family val="3"/>
    </font>
    <font>
      <sz val="10"/>
      <color theme="1"/>
      <name val="Segoe UI Symbol"/>
      <family val="3"/>
    </font>
    <font>
      <u/>
      <sz val="9"/>
      <color theme="6" tint="-0.499984740745262"/>
      <name val="Segoe UI Emoji"/>
      <family val="3"/>
    </font>
    <font>
      <u/>
      <sz val="9"/>
      <color theme="10"/>
      <name val="Segoe UI Emoji"/>
      <family val="3"/>
    </font>
    <font>
      <i/>
      <sz val="11"/>
      <color theme="1"/>
      <name val="ＭＳ Ｐゴシック"/>
      <family val="3"/>
      <charset val="128"/>
    </font>
    <font>
      <u/>
      <sz val="9"/>
      <color rgb="FF0000FF"/>
      <name val="Segoe UI Emoji"/>
      <family val="2"/>
    </font>
    <font>
      <u/>
      <sz val="9"/>
      <color rgb="FF0000FF"/>
      <name val="ＭＳ Ｐゴシック"/>
      <family val="3"/>
      <charset val="128"/>
    </font>
    <font>
      <u/>
      <sz val="9"/>
      <color theme="10"/>
      <name val="ＭＳ ゴシック"/>
      <family val="3"/>
      <charset val="128"/>
    </font>
    <font>
      <sz val="10"/>
      <color theme="1"/>
      <name val="Segoe UI Emoji"/>
      <family val="3"/>
    </font>
    <font>
      <b/>
      <sz val="9"/>
      <color rgb="FF002060"/>
      <name val="ＭＳ Ｐゴシック"/>
      <family val="3"/>
      <charset val="128"/>
    </font>
    <font>
      <sz val="11"/>
      <color rgb="FF002060"/>
      <name val="游ゴシック"/>
      <family val="2"/>
      <charset val="128"/>
      <scheme val="minor"/>
    </font>
    <font>
      <b/>
      <sz val="11"/>
      <color rgb="FF002060"/>
      <name val="ＭＳ Ｐゴシック"/>
      <family val="3"/>
      <charset val="128"/>
    </font>
  </fonts>
  <fills count="6">
    <fill>
      <patternFill patternType="none"/>
    </fill>
    <fill>
      <patternFill patternType="gray125"/>
    </fill>
    <fill>
      <patternFill patternType="solid">
        <fgColor theme="9"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2"/>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style="medium">
        <color theme="1"/>
      </left>
      <right style="medium">
        <color theme="1"/>
      </right>
      <top/>
      <bottom style="medium">
        <color theme="1"/>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right style="hair">
        <color indexed="64"/>
      </right>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double">
        <color indexed="64"/>
      </left>
      <right style="double">
        <color indexed="64"/>
      </right>
      <top style="double">
        <color indexed="64"/>
      </top>
      <bottom style="double">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double">
        <color indexed="64"/>
      </left>
      <right style="double">
        <color indexed="64"/>
      </right>
      <top style="double">
        <color indexed="64"/>
      </top>
      <bottom/>
      <diagonal/>
    </border>
    <border>
      <left style="medium">
        <color indexed="64"/>
      </left>
      <right style="medium">
        <color indexed="64"/>
      </right>
      <top/>
      <bottom/>
      <diagonal/>
    </border>
    <border>
      <left style="thick">
        <color indexed="64"/>
      </left>
      <right style="thick">
        <color indexed="64"/>
      </right>
      <top style="thick">
        <color indexed="64"/>
      </top>
      <bottom style="medium">
        <color indexed="64"/>
      </bottom>
      <diagonal/>
    </border>
    <border>
      <left style="thick">
        <color indexed="64"/>
      </left>
      <right style="thick">
        <color indexed="64"/>
      </right>
      <top style="thin">
        <color indexed="64"/>
      </top>
      <bottom style="thick">
        <color indexed="64"/>
      </bottom>
      <diagonal/>
    </border>
  </borders>
  <cellStyleXfs count="2">
    <xf numFmtId="0" fontId="0" fillId="0" borderId="0">
      <alignment vertical="center"/>
    </xf>
    <xf numFmtId="0" fontId="1" fillId="0" borderId="0" applyNumberFormat="0" applyFill="0" applyBorder="0" applyAlignment="0" applyProtection="0">
      <alignment vertical="center"/>
    </xf>
  </cellStyleXfs>
  <cellXfs count="130">
    <xf numFmtId="0" fontId="0" fillId="0" borderId="0" xfId="0">
      <alignment vertical="center"/>
    </xf>
    <xf numFmtId="0" fontId="5" fillId="3" borderId="8" xfId="0" applyFont="1" applyFill="1" applyBorder="1" applyAlignment="1">
      <alignment horizontal="center" vertical="center"/>
    </xf>
    <xf numFmtId="0" fontId="6" fillId="0" borderId="8" xfId="0" applyFont="1" applyBorder="1">
      <alignment vertical="center"/>
    </xf>
    <xf numFmtId="0" fontId="8" fillId="0" borderId="0" xfId="1" applyFont="1" applyAlignment="1">
      <alignment horizontal="right" vertical="center"/>
    </xf>
    <xf numFmtId="0" fontId="5" fillId="3" borderId="14" xfId="0" applyFont="1" applyFill="1" applyBorder="1" applyAlignment="1">
      <alignment horizontal="center" vertical="center"/>
    </xf>
    <xf numFmtId="49" fontId="5" fillId="0" borderId="14" xfId="0" applyNumberFormat="1" applyFont="1" applyBorder="1">
      <alignment vertical="center"/>
    </xf>
    <xf numFmtId="49" fontId="5" fillId="0" borderId="8" xfId="0" applyNumberFormat="1" applyFont="1" applyBorder="1">
      <alignment vertical="center"/>
    </xf>
    <xf numFmtId="0" fontId="9" fillId="0" borderId="15" xfId="1" applyFont="1" applyBorder="1">
      <alignment vertical="center"/>
    </xf>
    <xf numFmtId="0" fontId="8" fillId="0" borderId="15" xfId="1" applyFont="1" applyBorder="1" applyAlignment="1">
      <alignment horizontal="right" vertical="center"/>
    </xf>
    <xf numFmtId="49" fontId="5" fillId="4" borderId="14" xfId="0" applyNumberFormat="1" applyFont="1" applyFill="1" applyBorder="1" applyAlignment="1">
      <alignment horizontal="left" vertical="center"/>
    </xf>
    <xf numFmtId="49" fontId="5" fillId="0" borderId="14" xfId="0" applyNumberFormat="1" applyFont="1" applyBorder="1" applyAlignment="1">
      <alignment horizontal="left" vertical="center"/>
    </xf>
    <xf numFmtId="0" fontId="9" fillId="0" borderId="15" xfId="1" applyFont="1" applyBorder="1" applyAlignment="1">
      <alignment vertical="center"/>
    </xf>
    <xf numFmtId="0" fontId="9" fillId="0" borderId="15" xfId="1" applyFont="1" applyBorder="1" applyAlignment="1">
      <alignment horizontal="left" vertical="center"/>
    </xf>
    <xf numFmtId="49" fontId="11" fillId="0" borderId="14" xfId="0" applyNumberFormat="1" applyFont="1" applyBorder="1" applyAlignment="1">
      <alignment horizontal="left"/>
    </xf>
    <xf numFmtId="0" fontId="12" fillId="0" borderId="15" xfId="1" applyFont="1" applyBorder="1" applyAlignment="1">
      <alignment vertical="center"/>
    </xf>
    <xf numFmtId="0" fontId="13" fillId="0" borderId="15" xfId="1" applyFont="1" applyBorder="1" applyAlignment="1">
      <alignment horizontal="right" vertical="center"/>
    </xf>
    <xf numFmtId="0" fontId="9" fillId="3" borderId="15" xfId="1" applyFont="1" applyFill="1" applyBorder="1" applyAlignment="1">
      <alignment vertical="center"/>
    </xf>
    <xf numFmtId="0" fontId="8" fillId="3" borderId="15" xfId="1" applyFont="1" applyFill="1" applyBorder="1" applyAlignment="1">
      <alignment horizontal="right" vertical="center"/>
    </xf>
    <xf numFmtId="6" fontId="9" fillId="0" borderId="15" xfId="1" applyNumberFormat="1" applyFont="1" applyBorder="1" applyAlignment="1">
      <alignment vertical="center"/>
    </xf>
    <xf numFmtId="6" fontId="8" fillId="0" borderId="15" xfId="1" applyNumberFormat="1" applyFont="1" applyBorder="1" applyAlignment="1">
      <alignment horizontal="right" vertical="center"/>
    </xf>
    <xf numFmtId="0" fontId="5" fillId="5" borderId="14" xfId="0" applyFont="1" applyFill="1" applyBorder="1" applyAlignment="1">
      <alignment horizontal="center" vertical="center"/>
    </xf>
    <xf numFmtId="49" fontId="5" fillId="5" borderId="14" xfId="0" applyNumberFormat="1" applyFont="1" applyFill="1" applyBorder="1" applyAlignment="1">
      <alignment horizontal="left" vertical="center"/>
    </xf>
    <xf numFmtId="0" fontId="6" fillId="5" borderId="8" xfId="0" applyFont="1" applyFill="1" applyBorder="1">
      <alignment vertical="center"/>
    </xf>
    <xf numFmtId="0" fontId="9" fillId="5" borderId="15" xfId="1" applyFont="1" applyFill="1" applyBorder="1" applyAlignment="1">
      <alignment vertical="center"/>
    </xf>
    <xf numFmtId="0" fontId="8" fillId="5" borderId="15" xfId="1" applyFont="1" applyFill="1" applyBorder="1" applyAlignment="1">
      <alignment horizontal="right" vertical="center"/>
    </xf>
    <xf numFmtId="0" fontId="15" fillId="3" borderId="14" xfId="0" applyFont="1" applyFill="1" applyBorder="1" applyAlignment="1">
      <alignment horizontal="left" vertical="center"/>
    </xf>
    <xf numFmtId="0" fontId="5" fillId="0" borderId="14" xfId="0" applyFont="1" applyBorder="1">
      <alignment vertical="center"/>
    </xf>
    <xf numFmtId="0" fontId="17" fillId="0" borderId="0" xfId="0" applyFont="1">
      <alignment vertical="center"/>
    </xf>
    <xf numFmtId="49" fontId="5" fillId="0" borderId="0" xfId="0" applyNumberFormat="1" applyFont="1">
      <alignment vertical="center"/>
    </xf>
    <xf numFmtId="0" fontId="5" fillId="3" borderId="0" xfId="0" applyFont="1" applyFill="1" applyAlignment="1">
      <alignment horizontal="left" vertical="center"/>
    </xf>
    <xf numFmtId="0" fontId="18" fillId="0" borderId="0" xfId="0" applyFont="1" applyAlignment="1">
      <alignment horizontal="right" vertical="center"/>
    </xf>
    <xf numFmtId="0" fontId="17" fillId="0" borderId="0" xfId="0" applyFont="1" applyAlignment="1">
      <alignment horizontal="center"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5" fillId="0" borderId="0" xfId="0" applyFont="1">
      <alignment vertical="center"/>
    </xf>
    <xf numFmtId="177" fontId="19" fillId="0" borderId="4" xfId="0" applyNumberFormat="1" applyFont="1" applyBorder="1" applyAlignment="1">
      <alignment horizontal="center" vertical="center"/>
    </xf>
    <xf numFmtId="178" fontId="20" fillId="0" borderId="5" xfId="0" applyNumberFormat="1" applyFont="1" applyBorder="1" applyAlignment="1">
      <alignment horizontal="center" vertical="center"/>
    </xf>
    <xf numFmtId="178" fontId="20" fillId="0" borderId="6" xfId="0" applyNumberFormat="1" applyFont="1" applyBorder="1" applyAlignment="1">
      <alignment horizontal="center" vertical="center"/>
    </xf>
    <xf numFmtId="2" fontId="21" fillId="2" borderId="4" xfId="0" applyNumberFormat="1" applyFont="1" applyFill="1" applyBorder="1" applyAlignment="1">
      <alignment horizontal="center" vertical="center"/>
    </xf>
    <xf numFmtId="177" fontId="22" fillId="0" borderId="7" xfId="0" applyNumberFormat="1" applyFont="1" applyBorder="1" applyAlignment="1">
      <alignment horizontal="center" vertical="center"/>
    </xf>
    <xf numFmtId="179" fontId="23" fillId="2" borderId="7" xfId="0" applyNumberFormat="1" applyFont="1" applyFill="1" applyBorder="1" applyAlignment="1">
      <alignment horizontal="center" vertical="center"/>
    </xf>
    <xf numFmtId="178" fontId="25" fillId="0" borderId="0" xfId="0" applyNumberFormat="1" applyFont="1" applyAlignment="1">
      <alignment horizontal="center" vertical="center"/>
    </xf>
    <xf numFmtId="0" fontId="17" fillId="0" borderId="0" xfId="0" applyFont="1" applyAlignment="1"/>
    <xf numFmtId="0" fontId="5" fillId="3" borderId="0" xfId="0" quotePrefix="1" applyFont="1" applyFill="1">
      <alignment vertical="center"/>
    </xf>
    <xf numFmtId="49" fontId="5" fillId="0" borderId="0" xfId="0" applyNumberFormat="1" applyFont="1" applyAlignment="1">
      <alignment horizontal="center" vertical="center"/>
    </xf>
    <xf numFmtId="0" fontId="10" fillId="0" borderId="0" xfId="1" applyFont="1">
      <alignment vertical="center"/>
    </xf>
    <xf numFmtId="0" fontId="26" fillId="0" borderId="0" xfId="1" applyFont="1">
      <alignment vertical="center"/>
    </xf>
    <xf numFmtId="0" fontId="10" fillId="0" borderId="0" xfId="1" applyFont="1" applyFill="1">
      <alignment vertical="center"/>
    </xf>
    <xf numFmtId="181" fontId="27" fillId="0" borderId="8" xfId="0" applyNumberFormat="1" applyFont="1" applyBorder="1" applyAlignment="1">
      <alignment horizontal="right" vertical="center"/>
    </xf>
    <xf numFmtId="182" fontId="21" fillId="0" borderId="8" xfId="0" applyNumberFormat="1" applyFont="1" applyBorder="1" applyAlignment="1">
      <alignment horizontal="right" vertical="center"/>
    </xf>
    <xf numFmtId="182" fontId="31" fillId="0" borderId="8" xfId="0" applyNumberFormat="1" applyFont="1" applyBorder="1" applyAlignment="1">
      <alignment horizontal="right" vertical="center"/>
    </xf>
    <xf numFmtId="182" fontId="32" fillId="0" borderId="8" xfId="0" applyNumberFormat="1" applyFont="1" applyBorder="1" applyAlignment="1">
      <alignment horizontal="right" vertical="center"/>
    </xf>
    <xf numFmtId="180" fontId="33" fillId="0" borderId="0" xfId="0" applyNumberFormat="1" applyFont="1" applyAlignment="1">
      <alignment horizontal="right" vertical="center"/>
    </xf>
    <xf numFmtId="0" fontId="17" fillId="0" borderId="13" xfId="0" applyFont="1" applyBorder="1" applyAlignment="1"/>
    <xf numFmtId="183" fontId="5" fillId="0" borderId="0" xfId="0" applyNumberFormat="1" applyFont="1" applyAlignment="1">
      <alignment horizontal="center" vertical="center"/>
    </xf>
    <xf numFmtId="0" fontId="9" fillId="0" borderId="0" xfId="1" applyFont="1">
      <alignment vertical="center"/>
    </xf>
    <xf numFmtId="0" fontId="10" fillId="0" borderId="0" xfId="1" applyFont="1" applyAlignment="1">
      <alignment horizontal="left" vertical="center"/>
    </xf>
    <xf numFmtId="0" fontId="10" fillId="3" borderId="8" xfId="1" applyFont="1" applyFill="1" applyBorder="1" applyAlignment="1">
      <alignment horizontal="left"/>
    </xf>
    <xf numFmtId="181" fontId="27" fillId="0" borderId="14" xfId="0" applyNumberFormat="1" applyFont="1" applyBorder="1" applyAlignment="1">
      <alignment horizontal="right" vertical="center"/>
    </xf>
    <xf numFmtId="182" fontId="31" fillId="0" borderId="14" xfId="0" applyNumberFormat="1" applyFont="1" applyBorder="1" applyAlignment="1">
      <alignment horizontal="right" vertical="center"/>
    </xf>
    <xf numFmtId="182" fontId="34" fillId="0" borderId="0" xfId="0" applyNumberFormat="1" applyFont="1" applyAlignment="1">
      <alignment horizontal="center" vertical="center"/>
    </xf>
    <xf numFmtId="0" fontId="35" fillId="4" borderId="13" xfId="0" quotePrefix="1" applyFont="1" applyFill="1" applyBorder="1" applyAlignment="1"/>
    <xf numFmtId="182" fontId="32" fillId="0" borderId="14" xfId="0" applyNumberFormat="1" applyFont="1" applyBorder="1" applyAlignment="1">
      <alignment horizontal="right" vertical="center"/>
    </xf>
    <xf numFmtId="49" fontId="36" fillId="0" borderId="0" xfId="0" applyNumberFormat="1" applyFont="1" applyAlignment="1">
      <alignment horizontal="center" vertical="center"/>
    </xf>
    <xf numFmtId="182" fontId="21" fillId="0" borderId="14" xfId="0" applyNumberFormat="1" applyFont="1" applyBorder="1" applyAlignment="1">
      <alignment horizontal="right" vertical="center"/>
    </xf>
    <xf numFmtId="0" fontId="35" fillId="4" borderId="16" xfId="0" applyFont="1" applyFill="1" applyBorder="1" applyAlignment="1"/>
    <xf numFmtId="0" fontId="10" fillId="3" borderId="14" xfId="1" applyFont="1" applyFill="1" applyBorder="1" applyAlignment="1">
      <alignment horizontal="left"/>
    </xf>
    <xf numFmtId="0" fontId="17" fillId="0" borderId="0" xfId="0" applyFont="1" applyAlignment="1">
      <alignment horizontal="center"/>
    </xf>
    <xf numFmtId="49" fontId="5" fillId="0" borderId="0" xfId="0" applyNumberFormat="1" applyFont="1" applyAlignment="1">
      <alignment horizontal="center"/>
    </xf>
    <xf numFmtId="0" fontId="10" fillId="3" borderId="14" xfId="1" applyFont="1" applyFill="1" applyBorder="1" applyAlignment="1">
      <alignment horizontal="left" vertical="center"/>
    </xf>
    <xf numFmtId="49" fontId="5" fillId="4" borderId="0" xfId="0" applyNumberFormat="1" applyFont="1" applyFill="1">
      <alignment vertical="center"/>
    </xf>
    <xf numFmtId="49" fontId="5" fillId="5" borderId="0" xfId="0" applyNumberFormat="1" applyFont="1" applyFill="1" applyAlignment="1">
      <alignment horizontal="center" vertical="center"/>
    </xf>
    <xf numFmtId="0" fontId="10" fillId="5" borderId="14" xfId="1" applyFont="1" applyFill="1" applyBorder="1" applyAlignment="1">
      <alignment horizontal="left" vertical="center"/>
    </xf>
    <xf numFmtId="181" fontId="27" fillId="5" borderId="14" xfId="0" applyNumberFormat="1" applyFont="1" applyFill="1" applyBorder="1" applyAlignment="1">
      <alignment horizontal="right" vertical="center"/>
    </xf>
    <xf numFmtId="182" fontId="31" fillId="5" borderId="14" xfId="0" applyNumberFormat="1" applyFont="1" applyFill="1" applyBorder="1" applyAlignment="1">
      <alignment horizontal="right" vertical="center"/>
    </xf>
    <xf numFmtId="181" fontId="38" fillId="0" borderId="0" xfId="0" applyNumberFormat="1" applyFont="1">
      <alignment vertical="center"/>
    </xf>
    <xf numFmtId="0" fontId="39" fillId="0" borderId="0" xfId="0" applyFont="1">
      <alignment vertical="center"/>
    </xf>
    <xf numFmtId="182" fontId="34" fillId="0" borderId="0" xfId="0" applyNumberFormat="1" applyFont="1">
      <alignment vertical="center"/>
    </xf>
    <xf numFmtId="0" fontId="10" fillId="3" borderId="0" xfId="1" applyFont="1" applyFill="1">
      <alignment vertical="center"/>
    </xf>
    <xf numFmtId="0" fontId="5" fillId="0" borderId="0" xfId="0" quotePrefix="1" applyFont="1">
      <alignment vertical="center"/>
    </xf>
    <xf numFmtId="0" fontId="5" fillId="0" borderId="0" xfId="0" applyFont="1" applyAlignment="1">
      <alignment horizontal="center" vertical="center"/>
    </xf>
    <xf numFmtId="178" fontId="41" fillId="0" borderId="0" xfId="0" applyNumberFormat="1" applyFont="1" applyAlignment="1">
      <alignment horizontal="left" vertical="center"/>
    </xf>
    <xf numFmtId="0" fontId="4" fillId="3" borderId="8" xfId="0" applyFont="1" applyFill="1" applyBorder="1" applyAlignment="1">
      <alignment horizontal="center" vertical="center"/>
    </xf>
    <xf numFmtId="0" fontId="4" fillId="3" borderId="14" xfId="0" applyFont="1" applyFill="1" applyBorder="1" applyAlignment="1">
      <alignment horizontal="center" vertical="center"/>
    </xf>
    <xf numFmtId="0" fontId="4" fillId="5" borderId="14" xfId="0" applyFont="1" applyFill="1" applyBorder="1" applyAlignment="1">
      <alignment horizontal="center" vertical="center"/>
    </xf>
    <xf numFmtId="181" fontId="24" fillId="0" borderId="0" xfId="0" applyNumberFormat="1" applyFont="1" applyAlignment="1">
      <alignment horizontal="center" vertical="center" shrinkToFit="1"/>
    </xf>
    <xf numFmtId="0" fontId="24" fillId="0" borderId="3" xfId="0" applyFont="1" applyBorder="1" applyAlignment="1">
      <alignment horizontal="center" vertical="center" shrinkToFit="1"/>
    </xf>
    <xf numFmtId="0" fontId="24" fillId="0" borderId="11" xfId="0" applyFont="1" applyBorder="1" applyAlignment="1">
      <alignment horizontal="center" vertical="center" shrinkToFit="1"/>
    </xf>
    <xf numFmtId="0" fontId="24" fillId="0" borderId="12" xfId="0" applyFont="1" applyBorder="1" applyAlignment="1">
      <alignment horizontal="center" vertical="center"/>
    </xf>
    <xf numFmtId="0" fontId="24" fillId="0" borderId="0" xfId="0" applyFont="1">
      <alignment vertical="center"/>
    </xf>
    <xf numFmtId="176" fontId="41" fillId="0" borderId="11" xfId="0" applyNumberFormat="1" applyFont="1" applyBorder="1" applyAlignment="1">
      <alignment horizontal="center" vertical="center"/>
    </xf>
    <xf numFmtId="0" fontId="24" fillId="0" borderId="0" xfId="0" applyFont="1" applyAlignment="1">
      <alignment horizontal="center" vertical="center"/>
    </xf>
    <xf numFmtId="0" fontId="24" fillId="0" borderId="11" xfId="0" applyFont="1" applyBorder="1" applyAlignment="1">
      <alignment horizontal="center" vertical="center"/>
    </xf>
    <xf numFmtId="176" fontId="17" fillId="0" borderId="11" xfId="0" applyNumberFormat="1" applyFont="1" applyBorder="1" applyAlignment="1">
      <alignment horizontal="center" vertical="center"/>
    </xf>
    <xf numFmtId="0" fontId="24" fillId="0" borderId="19" xfId="0" applyFont="1" applyBorder="1" applyAlignment="1">
      <alignment horizontal="center" vertical="center"/>
    </xf>
    <xf numFmtId="0" fontId="17" fillId="0" borderId="0" xfId="0" applyFont="1" applyAlignment="1">
      <alignment vertical="center" shrinkToFit="1"/>
    </xf>
    <xf numFmtId="0" fontId="5" fillId="0" borderId="0" xfId="0" applyFont="1" applyAlignment="1">
      <alignment horizontal="center" vertical="center" shrinkToFit="1"/>
    </xf>
    <xf numFmtId="0" fontId="24" fillId="0" borderId="0" xfId="0" applyFont="1" applyAlignment="1">
      <alignment horizontal="center" vertical="center" shrinkToFit="1"/>
    </xf>
    <xf numFmtId="0" fontId="8" fillId="0" borderId="0" xfId="1" applyFont="1" applyBorder="1" applyAlignment="1">
      <alignment horizontal="right" vertical="center"/>
    </xf>
    <xf numFmtId="0" fontId="13" fillId="0" borderId="0" xfId="1" applyFont="1" applyBorder="1" applyAlignment="1">
      <alignment horizontal="right" vertical="center"/>
    </xf>
    <xf numFmtId="0" fontId="8" fillId="3" borderId="0" xfId="1" applyFont="1" applyFill="1" applyBorder="1" applyAlignment="1">
      <alignment horizontal="right" vertical="center"/>
    </xf>
    <xf numFmtId="6" fontId="8" fillId="0" borderId="0" xfId="1" applyNumberFormat="1" applyFont="1" applyBorder="1" applyAlignment="1">
      <alignment horizontal="right" vertical="center"/>
    </xf>
    <xf numFmtId="0" fontId="8" fillId="5" borderId="0" xfId="1" applyFont="1" applyFill="1" applyBorder="1" applyAlignment="1">
      <alignment horizontal="right" vertical="center"/>
    </xf>
    <xf numFmtId="176" fontId="17" fillId="0" borderId="0" xfId="0" applyNumberFormat="1" applyFont="1" applyAlignment="1">
      <alignment horizontal="center" vertical="center"/>
    </xf>
    <xf numFmtId="0" fontId="48" fillId="0" borderId="0" xfId="0" applyFont="1" applyAlignment="1">
      <alignment horizontal="center" vertical="center"/>
    </xf>
    <xf numFmtId="184" fontId="24" fillId="0" borderId="3" xfId="0" applyNumberFormat="1" applyFont="1" applyBorder="1" applyAlignment="1">
      <alignment horizontal="center" vertical="center" shrinkToFit="1"/>
    </xf>
    <xf numFmtId="0" fontId="35" fillId="4" borderId="0" xfId="0" quotePrefix="1" applyFont="1" applyFill="1" applyAlignment="1"/>
    <xf numFmtId="0" fontId="35" fillId="4" borderId="0" xfId="0" applyFont="1" applyFill="1" applyAlignment="1"/>
    <xf numFmtId="0" fontId="24" fillId="0" borderId="18" xfId="0" applyFont="1" applyBorder="1" applyAlignment="1">
      <alignment horizontal="center" vertical="center"/>
    </xf>
    <xf numFmtId="180" fontId="17" fillId="0" borderId="0" xfId="0" applyNumberFormat="1" applyFont="1">
      <alignment vertical="center"/>
    </xf>
    <xf numFmtId="180" fontId="41" fillId="0" borderId="1" xfId="0" applyNumberFormat="1" applyFont="1" applyBorder="1" applyAlignment="1">
      <alignment horizontal="center" vertical="center"/>
    </xf>
    <xf numFmtId="180" fontId="24" fillId="0" borderId="1" xfId="0" applyNumberFormat="1" applyFont="1" applyBorder="1" applyAlignment="1">
      <alignment horizontal="center" vertical="center" shrinkToFit="1"/>
    </xf>
    <xf numFmtId="180" fontId="24" fillId="0" borderId="0" xfId="0" applyNumberFormat="1" applyFont="1" applyAlignment="1">
      <alignment horizontal="center" vertical="center" shrinkToFit="1"/>
    </xf>
    <xf numFmtId="180" fontId="30" fillId="0" borderId="8" xfId="0" applyNumberFormat="1" applyFont="1" applyBorder="1" applyAlignment="1">
      <alignment horizontal="right" vertical="center"/>
    </xf>
    <xf numFmtId="180" fontId="30" fillId="0" borderId="14" xfId="0" applyNumberFormat="1" applyFont="1" applyBorder="1" applyAlignment="1">
      <alignment horizontal="right" vertical="center"/>
    </xf>
    <xf numFmtId="180" fontId="30" fillId="5" borderId="14" xfId="0" applyNumberFormat="1" applyFont="1" applyFill="1" applyBorder="1" applyAlignment="1">
      <alignment horizontal="right" vertical="center"/>
    </xf>
    <xf numFmtId="180" fontId="40" fillId="0" borderId="0" xfId="0" applyNumberFormat="1" applyFont="1">
      <alignment vertical="center"/>
    </xf>
    <xf numFmtId="0" fontId="51" fillId="0" borderId="0" xfId="1" applyFont="1" applyFill="1">
      <alignment vertical="center"/>
    </xf>
    <xf numFmtId="182" fontId="31" fillId="0" borderId="8" xfId="0" applyNumberFormat="1" applyFont="1" applyBorder="1" applyAlignment="1">
      <alignment horizontal="center" vertical="center"/>
    </xf>
    <xf numFmtId="20" fontId="28" fillId="0" borderId="9" xfId="0" applyNumberFormat="1" applyFont="1" applyBorder="1" applyAlignment="1">
      <alignment horizontal="center" vertical="center"/>
    </xf>
    <xf numFmtId="0" fontId="29" fillId="0" borderId="10" xfId="0" applyFont="1" applyBorder="1" applyAlignment="1">
      <alignment horizontal="center" vertical="center"/>
    </xf>
    <xf numFmtId="20" fontId="37" fillId="0" borderId="9" xfId="0" applyNumberFormat="1" applyFont="1" applyBorder="1" applyAlignment="1">
      <alignment horizontal="center" vertical="center"/>
    </xf>
    <xf numFmtId="0" fontId="17" fillId="0" borderId="10" xfId="0" applyFont="1" applyBorder="1" applyAlignment="1">
      <alignment horizontal="center" vertical="center"/>
    </xf>
    <xf numFmtId="20" fontId="28" fillId="5" borderId="9" xfId="0" applyNumberFormat="1" applyFont="1" applyFill="1" applyBorder="1" applyAlignment="1">
      <alignment horizontal="center" vertical="center"/>
    </xf>
    <xf numFmtId="0" fontId="29" fillId="5" borderId="10" xfId="0" applyFont="1" applyFill="1" applyBorder="1" applyAlignment="1">
      <alignment horizontal="center" vertical="center"/>
    </xf>
    <xf numFmtId="0" fontId="53" fillId="0" borderId="11" xfId="0" applyFont="1" applyBorder="1" applyAlignment="1">
      <alignment horizontal="center" vertical="center"/>
    </xf>
    <xf numFmtId="0" fontId="54" fillId="0" borderId="17" xfId="0" applyFont="1" applyBorder="1" applyAlignment="1">
      <alignment horizontal="center" vertical="center"/>
    </xf>
    <xf numFmtId="0" fontId="54" fillId="0" borderId="4" xfId="0" applyFont="1" applyBorder="1" applyAlignment="1">
      <alignment horizontal="center" vertical="center"/>
    </xf>
    <xf numFmtId="0" fontId="55" fillId="0" borderId="11" xfId="0" applyFont="1" applyBorder="1" applyAlignment="1">
      <alignment horizontal="center" vertical="center"/>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827" Type="http://schemas.openxmlformats.org/officeDocument/2006/relationships/hyperlink" Target="https://yamap.com/activities/8737501" TargetMode="External"/><Relationship Id="rId3042" Type="http://schemas.openxmlformats.org/officeDocument/2006/relationships/hyperlink" Target="https://photos.app.goo.gl/m5VJ5U7RdtoVD45L9" TargetMode="External"/><Relationship Id="rId170" Type="http://schemas.openxmlformats.org/officeDocument/2006/relationships/hyperlink" Target="https://goo.gl/photos/9QUuhCHT8TVoboqBA" TargetMode="External"/><Relationship Id="rId987" Type="http://schemas.openxmlformats.org/officeDocument/2006/relationships/hyperlink" Target="https://photos.app.goo.gl/E82ww1TmaLL3UESs5" TargetMode="External"/><Relationship Id="rId2668" Type="http://schemas.openxmlformats.org/officeDocument/2006/relationships/hyperlink" Target="https://photos.app.goo.gl/WesaSSs7puRKFNov9" TargetMode="External"/><Relationship Id="rId2875" Type="http://schemas.openxmlformats.org/officeDocument/2006/relationships/hyperlink" Target="https://yamap.com/activities/33593879" TargetMode="External"/><Relationship Id="rId847" Type="http://schemas.openxmlformats.org/officeDocument/2006/relationships/hyperlink" Target="https://goo.gl/photos/tbpfR7zExYcaT9NB9" TargetMode="External"/><Relationship Id="rId1477" Type="http://schemas.openxmlformats.org/officeDocument/2006/relationships/hyperlink" Target="https://photos.app.goo.gl/nKE8pK8ybhkKaBQd8" TargetMode="External"/><Relationship Id="rId1684" Type="http://schemas.openxmlformats.org/officeDocument/2006/relationships/hyperlink" Target="https://yamap.com/activities/13928646" TargetMode="External"/><Relationship Id="rId1891" Type="http://schemas.openxmlformats.org/officeDocument/2006/relationships/hyperlink" Target="https://yamap.com/activities/6648007" TargetMode="External"/><Relationship Id="rId2528" Type="http://schemas.openxmlformats.org/officeDocument/2006/relationships/hyperlink" Target="https://photos.app.goo.gl/ZizBEDUwf5L18cxd7" TargetMode="External"/><Relationship Id="rId2735" Type="http://schemas.openxmlformats.org/officeDocument/2006/relationships/hyperlink" Target="https://yamap.com/activities/29850998" TargetMode="External"/><Relationship Id="rId2942" Type="http://schemas.openxmlformats.org/officeDocument/2006/relationships/hyperlink" Target="https://photos.app.goo.gl/1SKHfrWJToMJFxe89" TargetMode="External"/><Relationship Id="rId707" Type="http://schemas.openxmlformats.org/officeDocument/2006/relationships/hyperlink" Target="https://goo.gl/photos/gByUm3zUViiYWoaY7" TargetMode="External"/><Relationship Id="rId914" Type="http://schemas.openxmlformats.org/officeDocument/2006/relationships/hyperlink" Target="https://goo.gl/photos/9tmBhfMCGeog7jf29" TargetMode="External"/><Relationship Id="rId1337" Type="http://schemas.openxmlformats.org/officeDocument/2006/relationships/hyperlink" Target="https://photos.app.goo.gl/utcWZS9LojpQnSTv8" TargetMode="External"/><Relationship Id="rId1544" Type="http://schemas.openxmlformats.org/officeDocument/2006/relationships/hyperlink" Target="https://photos.app.goo.gl/TyKnGLFRmR87rcq57" TargetMode="External"/><Relationship Id="rId1751" Type="http://schemas.openxmlformats.org/officeDocument/2006/relationships/hyperlink" Target="https://yamap.com/activities/11218708" TargetMode="External"/><Relationship Id="rId2802" Type="http://schemas.openxmlformats.org/officeDocument/2006/relationships/hyperlink" Target="https://photos.app.goo.gl/ptQ6Qmqucmch4xpd9" TargetMode="External"/><Relationship Id="rId43" Type="http://schemas.openxmlformats.org/officeDocument/2006/relationships/hyperlink" Target="https://photos.app.goo.gl/HEzvLiME66vT6hJ62" TargetMode="External"/><Relationship Id="rId1404" Type="http://schemas.openxmlformats.org/officeDocument/2006/relationships/hyperlink" Target="https://photos.app.goo.gl/dvKh6phzxZm1mm6v9" TargetMode="External"/><Relationship Id="rId1611" Type="http://schemas.openxmlformats.org/officeDocument/2006/relationships/hyperlink" Target="https://yamap.com/activities/16545661" TargetMode="External"/><Relationship Id="rId497" Type="http://schemas.openxmlformats.org/officeDocument/2006/relationships/hyperlink" Target="https://goo.gl/photos/PZYEaYxCu3YJHjux7" TargetMode="External"/><Relationship Id="rId2178" Type="http://schemas.openxmlformats.org/officeDocument/2006/relationships/hyperlink" Target="https://yamap.com/activities/1575596" TargetMode="External"/><Relationship Id="rId2385" Type="http://schemas.openxmlformats.org/officeDocument/2006/relationships/hyperlink" Target="https://photos.app.goo.gl/oEmmwWcfhBMLhJFg8" TargetMode="External"/><Relationship Id="rId357" Type="http://schemas.openxmlformats.org/officeDocument/2006/relationships/hyperlink" Target="https://goo.gl/photos/Dn3EpKHGWcRVFAmZA" TargetMode="External"/><Relationship Id="rId1194" Type="http://schemas.openxmlformats.org/officeDocument/2006/relationships/hyperlink" Target="https://photos.app.goo.gl/xUtDkE22gpFu8Gzz5" TargetMode="External"/><Relationship Id="rId2038" Type="http://schemas.openxmlformats.org/officeDocument/2006/relationships/hyperlink" Target="https://yamap.com/activities/3670833" TargetMode="External"/><Relationship Id="rId2592" Type="http://schemas.openxmlformats.org/officeDocument/2006/relationships/hyperlink" Target="https://photos.app.goo.gl/XyonToG4vgXmw72v8" TargetMode="External"/><Relationship Id="rId217" Type="http://schemas.openxmlformats.org/officeDocument/2006/relationships/hyperlink" Target="https://goo.gl/photos/RSmsW74dFKGZ7RUP7" TargetMode="External"/><Relationship Id="rId564" Type="http://schemas.openxmlformats.org/officeDocument/2006/relationships/hyperlink" Target="https://goo.gl/photos/3uTAHmuXSbDeyYYy8" TargetMode="External"/><Relationship Id="rId771" Type="http://schemas.openxmlformats.org/officeDocument/2006/relationships/hyperlink" Target="https://goo.gl/photos/yPRswsMwKY6QERiJ9" TargetMode="External"/><Relationship Id="rId2245" Type="http://schemas.openxmlformats.org/officeDocument/2006/relationships/hyperlink" Target="https://yamap.com/activities/883823" TargetMode="External"/><Relationship Id="rId2452" Type="http://schemas.openxmlformats.org/officeDocument/2006/relationships/hyperlink" Target="https://yamap.com/activities/20320291" TargetMode="External"/><Relationship Id="rId424" Type="http://schemas.openxmlformats.org/officeDocument/2006/relationships/hyperlink" Target="https://goo.gl/photos/xxwGwkSu97xPRgpk8" TargetMode="External"/><Relationship Id="rId631" Type="http://schemas.openxmlformats.org/officeDocument/2006/relationships/hyperlink" Target="https://goo.gl/photos/eMEffZB3EtK4gvWQ9" TargetMode="External"/><Relationship Id="rId1054" Type="http://schemas.openxmlformats.org/officeDocument/2006/relationships/hyperlink" Target="https://photos.app.goo.gl/i7Nv7fUjf3eRHxUc6" TargetMode="External"/><Relationship Id="rId1261" Type="http://schemas.openxmlformats.org/officeDocument/2006/relationships/hyperlink" Target="https://photos.app.goo.gl/BBRrkbLPX3Wx6w3s9" TargetMode="External"/><Relationship Id="rId2105" Type="http://schemas.openxmlformats.org/officeDocument/2006/relationships/hyperlink" Target="https://yamap.com/activities/2662229" TargetMode="External"/><Relationship Id="rId2312" Type="http://schemas.openxmlformats.org/officeDocument/2006/relationships/hyperlink" Target="https://yamap.com/activities/476682" TargetMode="External"/><Relationship Id="rId1121" Type="http://schemas.openxmlformats.org/officeDocument/2006/relationships/hyperlink" Target="https://photos.app.goo.gl/NaoTKaA2CMonDahc7" TargetMode="External"/><Relationship Id="rId3086" Type="http://schemas.openxmlformats.org/officeDocument/2006/relationships/hyperlink" Target="https://photos.app.goo.gl/DuYHZdPS9NnRBKTT6" TargetMode="External"/><Relationship Id="rId1938" Type="http://schemas.openxmlformats.org/officeDocument/2006/relationships/hyperlink" Target="https://yamap.com/activities/5715834" TargetMode="External"/><Relationship Id="rId281" Type="http://schemas.openxmlformats.org/officeDocument/2006/relationships/hyperlink" Target="https://goo.gl/photos/7DHm6bV13o3A8tE28" TargetMode="External"/><Relationship Id="rId3013" Type="http://schemas.openxmlformats.org/officeDocument/2006/relationships/hyperlink" Target="https://yamap.com/activities/37259770" TargetMode="External"/><Relationship Id="rId141" Type="http://schemas.openxmlformats.org/officeDocument/2006/relationships/hyperlink" Target="https://goo.gl/photos/J9wcKKJxY5yUpLAZ6" TargetMode="External"/><Relationship Id="rId7" Type="http://schemas.openxmlformats.org/officeDocument/2006/relationships/hyperlink" Target="https://photos.app.goo.gl/4nVJEQvUUec7Bud03" TargetMode="External"/><Relationship Id="rId2779" Type="http://schemas.openxmlformats.org/officeDocument/2006/relationships/hyperlink" Target="https://yamap.com/activities/30854746" TargetMode="External"/><Relationship Id="rId2986" Type="http://schemas.openxmlformats.org/officeDocument/2006/relationships/hyperlink" Target="https://photos.app.goo.gl/BaEgfhpLV4qf3KEQA" TargetMode="External"/><Relationship Id="rId958" Type="http://schemas.openxmlformats.org/officeDocument/2006/relationships/hyperlink" Target="https://photos.app.goo.gl/Luzfg1EdZ3MfVoacA" TargetMode="External"/><Relationship Id="rId1588" Type="http://schemas.openxmlformats.org/officeDocument/2006/relationships/hyperlink" Target="https://yamap.com/activities/17674057" TargetMode="External"/><Relationship Id="rId1795" Type="http://schemas.openxmlformats.org/officeDocument/2006/relationships/hyperlink" Target="https://yamap.com/activities/9622020" TargetMode="External"/><Relationship Id="rId2639" Type="http://schemas.openxmlformats.org/officeDocument/2006/relationships/hyperlink" Target="https://yamap.com/activities/27348873" TargetMode="External"/><Relationship Id="rId2846" Type="http://schemas.openxmlformats.org/officeDocument/2006/relationships/hyperlink" Target="https://photos.app.goo.gl/mBfhe5qBwnt53RcT7" TargetMode="External"/><Relationship Id="rId87" Type="http://schemas.openxmlformats.org/officeDocument/2006/relationships/hyperlink" Target="https://photos.app.goo.gl/GgRyk2yUEmrDsJZa2" TargetMode="External"/><Relationship Id="rId818" Type="http://schemas.openxmlformats.org/officeDocument/2006/relationships/hyperlink" Target="https://goo.gl/photos/BS23PkS3DaPQRBo98" TargetMode="External"/><Relationship Id="rId1448" Type="http://schemas.openxmlformats.org/officeDocument/2006/relationships/hyperlink" Target="https://photos.app.goo.gl/f8NTaBxiUM3GfCCr6" TargetMode="External"/><Relationship Id="rId1655" Type="http://schemas.openxmlformats.org/officeDocument/2006/relationships/hyperlink" Target="https://yamap.com/activities/15105190" TargetMode="External"/><Relationship Id="rId2706" Type="http://schemas.openxmlformats.org/officeDocument/2006/relationships/hyperlink" Target="https://photos.app.goo.gl/FiwBCp9feqfRB6md9" TargetMode="External"/><Relationship Id="rId1308" Type="http://schemas.openxmlformats.org/officeDocument/2006/relationships/hyperlink" Target="https://photos.app.goo.gl/5GoeH366mEo42Grg6" TargetMode="External"/><Relationship Id="rId1862" Type="http://schemas.openxmlformats.org/officeDocument/2006/relationships/hyperlink" Target="https://yamap.com/activities/7471521" TargetMode="External"/><Relationship Id="rId2913" Type="http://schemas.openxmlformats.org/officeDocument/2006/relationships/hyperlink" Target="https://yamap.com/activities/34557957" TargetMode="External"/><Relationship Id="rId1515" Type="http://schemas.openxmlformats.org/officeDocument/2006/relationships/hyperlink" Target="https://photos.app.goo.gl/mzcRUwpQGvHe6Px76" TargetMode="External"/><Relationship Id="rId1722" Type="http://schemas.openxmlformats.org/officeDocument/2006/relationships/hyperlink" Target="https://yamap.com/activities/12302394" TargetMode="External"/><Relationship Id="rId14" Type="http://schemas.openxmlformats.org/officeDocument/2006/relationships/hyperlink" Target="https://photos.app.goo.gl/XZEWINMWHg0RnpDu1" TargetMode="External"/><Relationship Id="rId2289" Type="http://schemas.openxmlformats.org/officeDocument/2006/relationships/hyperlink" Target="https://yamap.com/activities/621655" TargetMode="External"/><Relationship Id="rId2496" Type="http://schemas.openxmlformats.org/officeDocument/2006/relationships/hyperlink" Target="https://yamap.com/activities/23810508" TargetMode="External"/><Relationship Id="rId468" Type="http://schemas.openxmlformats.org/officeDocument/2006/relationships/hyperlink" Target="https://goo.gl/photos/BV55Fa87iPRaRrmDA" TargetMode="External"/><Relationship Id="rId675" Type="http://schemas.openxmlformats.org/officeDocument/2006/relationships/hyperlink" Target="https://goo.gl/photos/Hb36PNMrT73rDbwD6" TargetMode="External"/><Relationship Id="rId882" Type="http://schemas.openxmlformats.org/officeDocument/2006/relationships/hyperlink" Target="https://goo.gl/photos/1Zusn7ttzwZLyjjT9" TargetMode="External"/><Relationship Id="rId1098" Type="http://schemas.openxmlformats.org/officeDocument/2006/relationships/hyperlink" Target="https://photos.app.goo.gl/uRXRFUdDZeiphxE56" TargetMode="External"/><Relationship Id="rId2149" Type="http://schemas.openxmlformats.org/officeDocument/2006/relationships/hyperlink" Target="https://yamap.com/activities/1901721" TargetMode="External"/><Relationship Id="rId2356" Type="http://schemas.openxmlformats.org/officeDocument/2006/relationships/hyperlink" Target="https://photos.app.goo.gl/gT7DDWLtZadVyWoa9" TargetMode="External"/><Relationship Id="rId2563" Type="http://schemas.openxmlformats.org/officeDocument/2006/relationships/hyperlink" Target="https://yamap.com/activities/25435884" TargetMode="External"/><Relationship Id="rId2770" Type="http://schemas.openxmlformats.org/officeDocument/2006/relationships/hyperlink" Target="https://photos.app.goo.gl/yLpDBEWbjcqXk4D97" TargetMode="External"/><Relationship Id="rId328" Type="http://schemas.openxmlformats.org/officeDocument/2006/relationships/hyperlink" Target="https://goo.gl/photos/d7Ahwj2p3vtixJ8y6" TargetMode="External"/><Relationship Id="rId535" Type="http://schemas.openxmlformats.org/officeDocument/2006/relationships/hyperlink" Target="https://goo.gl/photos/8zchDRLevS2Pc5yV8" TargetMode="External"/><Relationship Id="rId742" Type="http://schemas.openxmlformats.org/officeDocument/2006/relationships/hyperlink" Target="https://photos.app.goo.gl/OPk20EQcr6AoscmR2" TargetMode="External"/><Relationship Id="rId1165" Type="http://schemas.openxmlformats.org/officeDocument/2006/relationships/hyperlink" Target="https://photos.app.goo.gl/65CHYvQJHmvD1Ng47" TargetMode="External"/><Relationship Id="rId1372" Type="http://schemas.openxmlformats.org/officeDocument/2006/relationships/hyperlink" Target="https://photos.app.goo.gl/NfRsUqQGjGKKKoFu5" TargetMode="External"/><Relationship Id="rId2009" Type="http://schemas.openxmlformats.org/officeDocument/2006/relationships/hyperlink" Target="https://yamap.com/activities/4234804" TargetMode="External"/><Relationship Id="rId2216" Type="http://schemas.openxmlformats.org/officeDocument/2006/relationships/hyperlink" Target="https://yamap.com/activities/1167005" TargetMode="External"/><Relationship Id="rId2423" Type="http://schemas.openxmlformats.org/officeDocument/2006/relationships/hyperlink" Target="https://yamap.com/activities/21502299" TargetMode="External"/><Relationship Id="rId2630" Type="http://schemas.openxmlformats.org/officeDocument/2006/relationships/hyperlink" Target="https://photos.app.goo.gl/DqnfdSuq15tYwLGa6" TargetMode="External"/><Relationship Id="rId602" Type="http://schemas.openxmlformats.org/officeDocument/2006/relationships/hyperlink" Target="https://goo.gl/photos/rwRBuBDgMrtmR9Za9" TargetMode="External"/><Relationship Id="rId1025" Type="http://schemas.openxmlformats.org/officeDocument/2006/relationships/hyperlink" Target="https://photos.app.goo.gl/APqg2AUkgzyQpymV9" TargetMode="External"/><Relationship Id="rId1232" Type="http://schemas.openxmlformats.org/officeDocument/2006/relationships/hyperlink" Target="https://photos.app.goo.gl/Y4kxHpW7x4XVG9jx7" TargetMode="External"/><Relationship Id="rId3057" Type="http://schemas.openxmlformats.org/officeDocument/2006/relationships/hyperlink" Target="https://yamap.com/activities/38393757" TargetMode="External"/><Relationship Id="rId185" Type="http://schemas.openxmlformats.org/officeDocument/2006/relationships/hyperlink" Target="https://goo.gl/photos/6e2Thu5nomvgSDBA9" TargetMode="External"/><Relationship Id="rId1909" Type="http://schemas.openxmlformats.org/officeDocument/2006/relationships/hyperlink" Target="https://yamap.com/activities/6232448" TargetMode="External"/><Relationship Id="rId392" Type="http://schemas.openxmlformats.org/officeDocument/2006/relationships/hyperlink" Target="https://goo.gl/photos/2zE7Qe7WdrxtFQGcA" TargetMode="External"/><Relationship Id="rId2073" Type="http://schemas.openxmlformats.org/officeDocument/2006/relationships/hyperlink" Target="https://yamap.com/activities/3118721" TargetMode="External"/><Relationship Id="rId2280" Type="http://schemas.openxmlformats.org/officeDocument/2006/relationships/hyperlink" Target="https://yamap.com/activities/668205" TargetMode="External"/><Relationship Id="rId252" Type="http://schemas.openxmlformats.org/officeDocument/2006/relationships/hyperlink" Target="https://goo.gl/photos/zsnyq2HHx1xnSRCj8" TargetMode="External"/><Relationship Id="rId2140" Type="http://schemas.openxmlformats.org/officeDocument/2006/relationships/hyperlink" Target="https://yamap.com/activities/2009271" TargetMode="External"/><Relationship Id="rId112" Type="http://schemas.openxmlformats.org/officeDocument/2006/relationships/hyperlink" Target="https://goo.gl/photos/15Dr7yoB6scKKUsQA" TargetMode="External"/><Relationship Id="rId1699" Type="http://schemas.openxmlformats.org/officeDocument/2006/relationships/hyperlink" Target="https://yamap.com/activities/13244167" TargetMode="External"/><Relationship Id="rId2000" Type="http://schemas.openxmlformats.org/officeDocument/2006/relationships/hyperlink" Target="https://yamap.com/activities/4467443" TargetMode="External"/><Relationship Id="rId2957" Type="http://schemas.openxmlformats.org/officeDocument/2006/relationships/hyperlink" Target="https://yamap.com/activities/35727691" TargetMode="External"/><Relationship Id="rId929" Type="http://schemas.openxmlformats.org/officeDocument/2006/relationships/hyperlink" Target="https://goo.gl/photos/o79DB7Gn5TtR7SfV8" TargetMode="External"/><Relationship Id="rId1559" Type="http://schemas.openxmlformats.org/officeDocument/2006/relationships/hyperlink" Target="https://yamap.com/activities/18714566" TargetMode="External"/><Relationship Id="rId1766" Type="http://schemas.openxmlformats.org/officeDocument/2006/relationships/hyperlink" Target="https://yamap.com/activities/10564107" TargetMode="External"/><Relationship Id="rId1973" Type="http://schemas.openxmlformats.org/officeDocument/2006/relationships/hyperlink" Target="https://yamap.com/activities/5135581" TargetMode="External"/><Relationship Id="rId2817" Type="http://schemas.openxmlformats.org/officeDocument/2006/relationships/hyperlink" Target="https://yamap.com/activities/32081569" TargetMode="External"/><Relationship Id="rId58" Type="http://schemas.openxmlformats.org/officeDocument/2006/relationships/hyperlink" Target="https://photos.app.goo.gl/vgMuJWMeaZbzw15i2" TargetMode="External"/><Relationship Id="rId1419" Type="http://schemas.openxmlformats.org/officeDocument/2006/relationships/hyperlink" Target="https://photos.app.goo.gl/3xampaz5eMmbDZKt8" TargetMode="External"/><Relationship Id="rId1626" Type="http://schemas.openxmlformats.org/officeDocument/2006/relationships/hyperlink" Target="https://yamap.com/activities/16088068" TargetMode="External"/><Relationship Id="rId1833" Type="http://schemas.openxmlformats.org/officeDocument/2006/relationships/hyperlink" Target="https://yamap.com/activities/8500653" TargetMode="External"/><Relationship Id="rId1900" Type="http://schemas.openxmlformats.org/officeDocument/2006/relationships/hyperlink" Target="https://yamap.com/activities/6450000" TargetMode="External"/><Relationship Id="rId579" Type="http://schemas.openxmlformats.org/officeDocument/2006/relationships/hyperlink" Target="https://goo.gl/photos/ZLBkc1Dpk3gE5cpc6" TargetMode="External"/><Relationship Id="rId786" Type="http://schemas.openxmlformats.org/officeDocument/2006/relationships/hyperlink" Target="https://goo.gl/photos/AYvaSDNNhia2gWf5A" TargetMode="External"/><Relationship Id="rId993" Type="http://schemas.openxmlformats.org/officeDocument/2006/relationships/hyperlink" Target="https://photos.app.goo.gl/9YTuFf6oHhAcSpuh9" TargetMode="External"/><Relationship Id="rId2467" Type="http://schemas.openxmlformats.org/officeDocument/2006/relationships/hyperlink" Target="https://yamap.com/activities/19418286" TargetMode="External"/><Relationship Id="rId2674" Type="http://schemas.openxmlformats.org/officeDocument/2006/relationships/hyperlink" Target="https://photos.app.goo.gl/UoRxCGguv2bbB2oh9" TargetMode="External"/><Relationship Id="rId439" Type="http://schemas.openxmlformats.org/officeDocument/2006/relationships/hyperlink" Target="https://goo.gl/photos/3ryhQBeXqdRjVV3D9" TargetMode="External"/><Relationship Id="rId646" Type="http://schemas.openxmlformats.org/officeDocument/2006/relationships/hyperlink" Target="https://goo.gl/photos/h7Dp7WRp7hxkj2GHA" TargetMode="External"/><Relationship Id="rId1069" Type="http://schemas.openxmlformats.org/officeDocument/2006/relationships/hyperlink" Target="https://photos.app.goo.gl/7Mr3YmUX2ZsBPUSf9" TargetMode="External"/><Relationship Id="rId1276" Type="http://schemas.openxmlformats.org/officeDocument/2006/relationships/hyperlink" Target="https://photos.app.goo.gl/y2pHrEVGRTut5ors6" TargetMode="External"/><Relationship Id="rId1483" Type="http://schemas.openxmlformats.org/officeDocument/2006/relationships/hyperlink" Target="https://photos.app.goo.gl/1A6JVN822DZkjFZy6" TargetMode="External"/><Relationship Id="rId2327" Type="http://schemas.openxmlformats.org/officeDocument/2006/relationships/hyperlink" Target="https://yamap.com/activities/389511" TargetMode="External"/><Relationship Id="rId2881" Type="http://schemas.openxmlformats.org/officeDocument/2006/relationships/hyperlink" Target="https://yamap.com/activities/33735914" TargetMode="External"/><Relationship Id="rId506" Type="http://schemas.openxmlformats.org/officeDocument/2006/relationships/hyperlink" Target="https://goo.gl/photos/GxvZvWzLQd2u6PGY6" TargetMode="External"/><Relationship Id="rId853" Type="http://schemas.openxmlformats.org/officeDocument/2006/relationships/hyperlink" Target="https://goo.gl/photos/TwBPWZS9o7P6bgUNA" TargetMode="External"/><Relationship Id="rId1136" Type="http://schemas.openxmlformats.org/officeDocument/2006/relationships/hyperlink" Target="https://photos.app.goo.gl/kZLC4PxPuev6tygcA" TargetMode="External"/><Relationship Id="rId1690" Type="http://schemas.openxmlformats.org/officeDocument/2006/relationships/hyperlink" Target="https://yamap.com/activities/13649500" TargetMode="External"/><Relationship Id="rId2534" Type="http://schemas.openxmlformats.org/officeDocument/2006/relationships/hyperlink" Target="https://photos.app.goo.gl/uQZZXCcMDv66mNM4A" TargetMode="External"/><Relationship Id="rId2741" Type="http://schemas.openxmlformats.org/officeDocument/2006/relationships/hyperlink" Target="https://yamap.com/activities/30061239" TargetMode="External"/><Relationship Id="rId713" Type="http://schemas.openxmlformats.org/officeDocument/2006/relationships/hyperlink" Target="https://goo.gl/photos/ExsPhyftt2Uee75A8" TargetMode="External"/><Relationship Id="rId920" Type="http://schemas.openxmlformats.org/officeDocument/2006/relationships/hyperlink" Target="https://goo.gl/photos/oZGZUffyHtdc8aGt7" TargetMode="External"/><Relationship Id="rId1343" Type="http://schemas.openxmlformats.org/officeDocument/2006/relationships/hyperlink" Target="https://photos.app.goo.gl/Gb249PDXjGaaKm1L7" TargetMode="External"/><Relationship Id="rId1550" Type="http://schemas.openxmlformats.org/officeDocument/2006/relationships/hyperlink" Target="https://yamap.com/activities/19105887" TargetMode="External"/><Relationship Id="rId2601" Type="http://schemas.openxmlformats.org/officeDocument/2006/relationships/hyperlink" Target="https://yamap.com/activities/26427421" TargetMode="External"/><Relationship Id="rId1203" Type="http://schemas.openxmlformats.org/officeDocument/2006/relationships/hyperlink" Target="https://photos.app.goo.gl/dSYZZmzX6D6G54VE7" TargetMode="External"/><Relationship Id="rId1410" Type="http://schemas.openxmlformats.org/officeDocument/2006/relationships/hyperlink" Target="https://photos.app.goo.gl/9W8pFB3NdxesoXpv6" TargetMode="External"/><Relationship Id="rId296" Type="http://schemas.openxmlformats.org/officeDocument/2006/relationships/hyperlink" Target="https://goo.gl/photos/DwjMGqUsMkGZA5wv6" TargetMode="External"/><Relationship Id="rId2184" Type="http://schemas.openxmlformats.org/officeDocument/2006/relationships/hyperlink" Target="https://yamap.com/activities/1525358" TargetMode="External"/><Relationship Id="rId2391" Type="http://schemas.openxmlformats.org/officeDocument/2006/relationships/hyperlink" Target="https://photos.app.goo.gl/1dZ44pybSVrqCsJC7" TargetMode="External"/><Relationship Id="rId3028" Type="http://schemas.openxmlformats.org/officeDocument/2006/relationships/hyperlink" Target="https://photos.app.goo.gl/TcwkXwZvChjTboRi9" TargetMode="External"/><Relationship Id="rId156" Type="http://schemas.openxmlformats.org/officeDocument/2006/relationships/hyperlink" Target="https://goo.gl/photos/PZ43YK9XSoEi4fnk7" TargetMode="External"/><Relationship Id="rId363" Type="http://schemas.openxmlformats.org/officeDocument/2006/relationships/hyperlink" Target="https://goo.gl/photos/tH7nuwcmp88zeanj8" TargetMode="External"/><Relationship Id="rId570" Type="http://schemas.openxmlformats.org/officeDocument/2006/relationships/hyperlink" Target="https://goo.gl/photos/FeuWkgKi2f34cJiL7" TargetMode="External"/><Relationship Id="rId2044" Type="http://schemas.openxmlformats.org/officeDocument/2006/relationships/hyperlink" Target="https://yamap.com/activities/3534683" TargetMode="External"/><Relationship Id="rId2251" Type="http://schemas.openxmlformats.org/officeDocument/2006/relationships/hyperlink" Target="https://yamap.com/activities/833171" TargetMode="External"/><Relationship Id="rId223" Type="http://schemas.openxmlformats.org/officeDocument/2006/relationships/hyperlink" Target="https://goo.gl/photos/W5NNCcUB8xyhEUk77" TargetMode="External"/><Relationship Id="rId430" Type="http://schemas.openxmlformats.org/officeDocument/2006/relationships/hyperlink" Target="https://goo.gl/photos/1e9DXzoMSXmWSC4E6" TargetMode="External"/><Relationship Id="rId1060" Type="http://schemas.openxmlformats.org/officeDocument/2006/relationships/hyperlink" Target="https://photos.app.goo.gl/cqZT5WGGbZJ1PALr9" TargetMode="External"/><Relationship Id="rId2111" Type="http://schemas.openxmlformats.org/officeDocument/2006/relationships/hyperlink" Target="https://yamap.com/activities/2552496" TargetMode="External"/><Relationship Id="rId1877" Type="http://schemas.openxmlformats.org/officeDocument/2006/relationships/hyperlink" Target="https://yamap.com/activities/7018141" TargetMode="External"/><Relationship Id="rId2928" Type="http://schemas.openxmlformats.org/officeDocument/2006/relationships/hyperlink" Target="https://photos.app.goo.gl/jwxUwkyb7DXitsbG9" TargetMode="External"/><Relationship Id="rId1737" Type="http://schemas.openxmlformats.org/officeDocument/2006/relationships/hyperlink" Target="https://yamap.com/activities/11714869" TargetMode="External"/><Relationship Id="rId1944" Type="http://schemas.openxmlformats.org/officeDocument/2006/relationships/hyperlink" Target="https://yamap.com/activities/5604864" TargetMode="External"/><Relationship Id="rId3092" Type="http://schemas.openxmlformats.org/officeDocument/2006/relationships/hyperlink" Target="https://photos.app.goo.gl/VLjvArw9Uk8uT4bi9" TargetMode="External"/><Relationship Id="rId29" Type="http://schemas.openxmlformats.org/officeDocument/2006/relationships/hyperlink" Target="https://photos.app.goo.gl/6ZOBA9EzHCcJ8hBx2" TargetMode="External"/><Relationship Id="rId1804" Type="http://schemas.openxmlformats.org/officeDocument/2006/relationships/hyperlink" Target="https://yamap.com/activities/9438306" TargetMode="External"/><Relationship Id="rId897" Type="http://schemas.openxmlformats.org/officeDocument/2006/relationships/hyperlink" Target="https://goo.gl/photos/3riP3hCCJJ9idwdu8" TargetMode="External"/><Relationship Id="rId2578" Type="http://schemas.openxmlformats.org/officeDocument/2006/relationships/hyperlink" Target="https://yamap.com/activities/25849712" TargetMode="External"/><Relationship Id="rId2785" Type="http://schemas.openxmlformats.org/officeDocument/2006/relationships/hyperlink" Target="https://yamap.com/activities/31030561" TargetMode="External"/><Relationship Id="rId2992" Type="http://schemas.openxmlformats.org/officeDocument/2006/relationships/hyperlink" Target="https://photos.app.goo.gl/SeZAfxmLase5j73U8" TargetMode="External"/><Relationship Id="rId757" Type="http://schemas.openxmlformats.org/officeDocument/2006/relationships/hyperlink" Target="https://photos.app.goo.gl/3K01NcIbeP71YbNM2" TargetMode="External"/><Relationship Id="rId964" Type="http://schemas.openxmlformats.org/officeDocument/2006/relationships/hyperlink" Target="https://photos.app.goo.gl/DyknoQoDB6TDVFbL7" TargetMode="External"/><Relationship Id="rId1387" Type="http://schemas.openxmlformats.org/officeDocument/2006/relationships/hyperlink" Target="https://photos.app.goo.gl/9Xb4tanBDwYFXzUV6" TargetMode="External"/><Relationship Id="rId1594" Type="http://schemas.openxmlformats.org/officeDocument/2006/relationships/hyperlink" Target="https://yamap.com/activities/17395200" TargetMode="External"/><Relationship Id="rId2438" Type="http://schemas.openxmlformats.org/officeDocument/2006/relationships/hyperlink" Target="https://yamap.com/activities/21014288" TargetMode="External"/><Relationship Id="rId2645" Type="http://schemas.openxmlformats.org/officeDocument/2006/relationships/hyperlink" Target="https://yamap.com/activities/27494779" TargetMode="External"/><Relationship Id="rId2852" Type="http://schemas.openxmlformats.org/officeDocument/2006/relationships/hyperlink" Target="https://photos.app.goo.gl/T99xB65mK1yGWMQt5" TargetMode="External"/><Relationship Id="rId93" Type="http://schemas.openxmlformats.org/officeDocument/2006/relationships/hyperlink" Target="https://goo.gl/photos/XDDFEc92SXHoZNo77" TargetMode="External"/><Relationship Id="rId617" Type="http://schemas.openxmlformats.org/officeDocument/2006/relationships/hyperlink" Target="https://goo.gl/photos/MSNLSza1HMtVcYi67" TargetMode="External"/><Relationship Id="rId824" Type="http://schemas.openxmlformats.org/officeDocument/2006/relationships/hyperlink" Target="https://goo.gl/photos/Jno6JF7T1eDhTYMJ7" TargetMode="External"/><Relationship Id="rId1247" Type="http://schemas.openxmlformats.org/officeDocument/2006/relationships/hyperlink" Target="https://photos.app.goo.gl/yNgADGi25bst8dw87" TargetMode="External"/><Relationship Id="rId1454" Type="http://schemas.openxmlformats.org/officeDocument/2006/relationships/hyperlink" Target="https://photos.app.goo.gl/m13AKUGJNYQWf7Gc8" TargetMode="External"/><Relationship Id="rId1661" Type="http://schemas.openxmlformats.org/officeDocument/2006/relationships/hyperlink" Target="https://yamap.com/activities/14898848" TargetMode="External"/><Relationship Id="rId2505" Type="http://schemas.openxmlformats.org/officeDocument/2006/relationships/hyperlink" Target="https://photos.app.goo.gl/XXHjswyq2YEX1djf6" TargetMode="External"/><Relationship Id="rId2712" Type="http://schemas.openxmlformats.org/officeDocument/2006/relationships/hyperlink" Target="https://photos.app.goo.gl/p8dLirkQFPaPFDxy6" TargetMode="External"/><Relationship Id="rId1107" Type="http://schemas.openxmlformats.org/officeDocument/2006/relationships/hyperlink" Target="https://photos.app.goo.gl/viTg2CNpHmhWrHkD6" TargetMode="External"/><Relationship Id="rId1314" Type="http://schemas.openxmlformats.org/officeDocument/2006/relationships/hyperlink" Target="https://photos.app.goo.gl/k9vv6YJ6YiNxmMXt5" TargetMode="External"/><Relationship Id="rId1521" Type="http://schemas.openxmlformats.org/officeDocument/2006/relationships/hyperlink" Target="https://photos.app.goo.gl/SfTFTWGnTZb8CxnEA" TargetMode="External"/><Relationship Id="rId20" Type="http://schemas.openxmlformats.org/officeDocument/2006/relationships/hyperlink" Target="https://photos.app.goo.gl/UUCeFatVC8eehyps1" TargetMode="External"/><Relationship Id="rId2088" Type="http://schemas.openxmlformats.org/officeDocument/2006/relationships/hyperlink" Target="https://yamap.com/activities/2889073" TargetMode="External"/><Relationship Id="rId2295" Type="http://schemas.openxmlformats.org/officeDocument/2006/relationships/hyperlink" Target="https://yamap.com/activities/580806" TargetMode="External"/><Relationship Id="rId267" Type="http://schemas.openxmlformats.org/officeDocument/2006/relationships/hyperlink" Target="https://goo.gl/photos/ceJn9G8ZJuVT1FQ4A" TargetMode="External"/><Relationship Id="rId474" Type="http://schemas.openxmlformats.org/officeDocument/2006/relationships/hyperlink" Target="https://goo.gl/photos/5qANoKmRmv33P6wN6" TargetMode="External"/><Relationship Id="rId2155" Type="http://schemas.openxmlformats.org/officeDocument/2006/relationships/hyperlink" Target="https://yamap.com/activities/1834758" TargetMode="External"/><Relationship Id="rId127" Type="http://schemas.openxmlformats.org/officeDocument/2006/relationships/hyperlink" Target="https://goo.gl/photos/EEfFPGDZHTygBwdy8" TargetMode="External"/><Relationship Id="rId681" Type="http://schemas.openxmlformats.org/officeDocument/2006/relationships/hyperlink" Target="https://goo.gl/photos/YmZNd8BvVHmAArK89" TargetMode="External"/><Relationship Id="rId2362" Type="http://schemas.openxmlformats.org/officeDocument/2006/relationships/hyperlink" Target="https://photos.app.goo.gl/a9SWFtyqPqbyTTyo9" TargetMode="External"/><Relationship Id="rId334" Type="http://schemas.openxmlformats.org/officeDocument/2006/relationships/hyperlink" Target="https://goo.gl/photos/xZYVCwpNH9kALxNDA" TargetMode="External"/><Relationship Id="rId541" Type="http://schemas.openxmlformats.org/officeDocument/2006/relationships/hyperlink" Target="https://goo.gl/photos/UqQeE6DABHtncfCTA" TargetMode="External"/><Relationship Id="rId1171" Type="http://schemas.openxmlformats.org/officeDocument/2006/relationships/hyperlink" Target="https://photos.app.goo.gl/U3AfSpc4hbQk17az9" TargetMode="External"/><Relationship Id="rId2015" Type="http://schemas.openxmlformats.org/officeDocument/2006/relationships/hyperlink" Target="https://yamap.com/activities/4087973" TargetMode="External"/><Relationship Id="rId2222" Type="http://schemas.openxmlformats.org/officeDocument/2006/relationships/hyperlink" Target="https://yamap.com/activities/1094170" TargetMode="External"/><Relationship Id="rId401" Type="http://schemas.openxmlformats.org/officeDocument/2006/relationships/hyperlink" Target="https://goo.gl/photos/oD6JJx8q9QsA8WtQ9" TargetMode="External"/><Relationship Id="rId1031" Type="http://schemas.openxmlformats.org/officeDocument/2006/relationships/hyperlink" Target="https://photos.app.goo.gl/HYPafuziaByLq5LFA" TargetMode="External"/><Relationship Id="rId1988" Type="http://schemas.openxmlformats.org/officeDocument/2006/relationships/hyperlink" Target="https://yamap.com/activities/4753280" TargetMode="External"/><Relationship Id="rId1848" Type="http://schemas.openxmlformats.org/officeDocument/2006/relationships/hyperlink" Target="https://yamap.com/activities/8011057" TargetMode="External"/><Relationship Id="rId3063" Type="http://schemas.openxmlformats.org/officeDocument/2006/relationships/hyperlink" Target="https://yamap.com/activities/38485363" TargetMode="External"/><Relationship Id="rId191" Type="http://schemas.openxmlformats.org/officeDocument/2006/relationships/hyperlink" Target="https://goo.gl/photos/6T5YALGLdg8zjzFE7" TargetMode="External"/><Relationship Id="rId1708" Type="http://schemas.openxmlformats.org/officeDocument/2006/relationships/hyperlink" Target="https://yamap.com/activities/12895804" TargetMode="External"/><Relationship Id="rId1915" Type="http://schemas.openxmlformats.org/officeDocument/2006/relationships/hyperlink" Target="https://yamap.com/activities/6119692" TargetMode="External"/><Relationship Id="rId2689" Type="http://schemas.openxmlformats.org/officeDocument/2006/relationships/hyperlink" Target="https://yamap.com/activities/28661153" TargetMode="External"/><Relationship Id="rId2896" Type="http://schemas.openxmlformats.org/officeDocument/2006/relationships/hyperlink" Target="https://photos.app.goo.gl/xgfTm5H3WbCpSSUa6" TargetMode="External"/><Relationship Id="rId868" Type="http://schemas.openxmlformats.org/officeDocument/2006/relationships/hyperlink" Target="https://goo.gl/photos/4VMH2Ajvw78s32oJA" TargetMode="External"/><Relationship Id="rId1498" Type="http://schemas.openxmlformats.org/officeDocument/2006/relationships/hyperlink" Target="https://photos.app.goo.gl/q481cSXm5MSjR6z6A" TargetMode="External"/><Relationship Id="rId2549" Type="http://schemas.openxmlformats.org/officeDocument/2006/relationships/hyperlink" Target="https://yamap.com/activities/25182694" TargetMode="External"/><Relationship Id="rId2756" Type="http://schemas.openxmlformats.org/officeDocument/2006/relationships/hyperlink" Target="https://photos.app.goo.gl/gs56V24d7qBSUKEdA" TargetMode="External"/><Relationship Id="rId2963" Type="http://schemas.openxmlformats.org/officeDocument/2006/relationships/hyperlink" Target="https://yamap.com/activities/35904631" TargetMode="External"/><Relationship Id="rId728" Type="http://schemas.openxmlformats.org/officeDocument/2006/relationships/hyperlink" Target="https://goo.gl/photos/kWtRWitD5c8u9sjn8" TargetMode="External"/><Relationship Id="rId935" Type="http://schemas.openxmlformats.org/officeDocument/2006/relationships/hyperlink" Target="https://goo.gl/photos/mir4rMDb59M3WKSu7" TargetMode="External"/><Relationship Id="rId1358" Type="http://schemas.openxmlformats.org/officeDocument/2006/relationships/hyperlink" Target="https://photos.app.goo.gl/9rApZBW1hTryHdFH8" TargetMode="External"/><Relationship Id="rId1565" Type="http://schemas.openxmlformats.org/officeDocument/2006/relationships/hyperlink" Target="https://yamap.com/activities/18504175" TargetMode="External"/><Relationship Id="rId1772" Type="http://schemas.openxmlformats.org/officeDocument/2006/relationships/hyperlink" Target="https://yamap.com/activities/10377674" TargetMode="External"/><Relationship Id="rId2409" Type="http://schemas.openxmlformats.org/officeDocument/2006/relationships/hyperlink" Target="https://photos.app.goo.gl/Z4VUHfM8BkYQQtHM6" TargetMode="External"/><Relationship Id="rId2616" Type="http://schemas.openxmlformats.org/officeDocument/2006/relationships/hyperlink" Target="https://photos.app.goo.gl/qS64arwQWyLL1cjk9" TargetMode="External"/><Relationship Id="rId64" Type="http://schemas.openxmlformats.org/officeDocument/2006/relationships/hyperlink" Target="https://photos.app.goo.gl/LTET2uwVlOXj6aeK2" TargetMode="External"/><Relationship Id="rId1218" Type="http://schemas.openxmlformats.org/officeDocument/2006/relationships/hyperlink" Target="https://photos.app.goo.gl/rVNeRuqeo133k5rc7" TargetMode="External"/><Relationship Id="rId1425" Type="http://schemas.openxmlformats.org/officeDocument/2006/relationships/hyperlink" Target="https://photos.app.goo.gl/3qyuxjeXwAH8MVtN7" TargetMode="External"/><Relationship Id="rId2823" Type="http://schemas.openxmlformats.org/officeDocument/2006/relationships/hyperlink" Target="https://yamap.com/activities/32273709" TargetMode="External"/><Relationship Id="rId1632" Type="http://schemas.openxmlformats.org/officeDocument/2006/relationships/hyperlink" Target="https://yamap.com/activities/15928911" TargetMode="External"/><Relationship Id="rId2199" Type="http://schemas.openxmlformats.org/officeDocument/2006/relationships/hyperlink" Target="https://yamap.com/activities/1354435" TargetMode="External"/><Relationship Id="rId378" Type="http://schemas.openxmlformats.org/officeDocument/2006/relationships/hyperlink" Target="https://goo.gl/photos/qza8s9w5w8fyXtDAA" TargetMode="External"/><Relationship Id="rId585" Type="http://schemas.openxmlformats.org/officeDocument/2006/relationships/hyperlink" Target="https://goo.gl/photos/xqXScMF7wnmw7wzWA" TargetMode="External"/><Relationship Id="rId792" Type="http://schemas.openxmlformats.org/officeDocument/2006/relationships/hyperlink" Target="https://goo.gl/photos/d8GvvxsoCpmJpfrt9" TargetMode="External"/><Relationship Id="rId2059" Type="http://schemas.openxmlformats.org/officeDocument/2006/relationships/hyperlink" Target="https://yamap.com/activities/3285529" TargetMode="External"/><Relationship Id="rId2266" Type="http://schemas.openxmlformats.org/officeDocument/2006/relationships/hyperlink" Target="https://yamap.com/activities/727712" TargetMode="External"/><Relationship Id="rId2473" Type="http://schemas.openxmlformats.org/officeDocument/2006/relationships/hyperlink" Target="https://yamap.com/activities/23014299" TargetMode="External"/><Relationship Id="rId2680" Type="http://schemas.openxmlformats.org/officeDocument/2006/relationships/hyperlink" Target="https://photos.app.goo.gl/w3rAuESsQt5J9LhT8" TargetMode="External"/><Relationship Id="rId238" Type="http://schemas.openxmlformats.org/officeDocument/2006/relationships/hyperlink" Target="https://goo.gl/photos/Ciy1HjnT5xarj3ia8" TargetMode="External"/><Relationship Id="rId445" Type="http://schemas.openxmlformats.org/officeDocument/2006/relationships/hyperlink" Target="https://goo.gl/photos/M1WraE6a5BHuAY5s8" TargetMode="External"/><Relationship Id="rId652" Type="http://schemas.openxmlformats.org/officeDocument/2006/relationships/hyperlink" Target="https://goo.gl/photos/mZjwyGcHh1fUMQHJ9" TargetMode="External"/><Relationship Id="rId1075" Type="http://schemas.openxmlformats.org/officeDocument/2006/relationships/hyperlink" Target="https://photos.app.goo.gl/CVVY4hkGUvvQ8Ssn9" TargetMode="External"/><Relationship Id="rId1282" Type="http://schemas.openxmlformats.org/officeDocument/2006/relationships/hyperlink" Target="https://photos.app.goo.gl/gJF9gtajezfd5nX49" TargetMode="External"/><Relationship Id="rId2126" Type="http://schemas.openxmlformats.org/officeDocument/2006/relationships/hyperlink" Target="https://yamap.com/activities/2186077" TargetMode="External"/><Relationship Id="rId2333" Type="http://schemas.openxmlformats.org/officeDocument/2006/relationships/hyperlink" Target="https://yamap.com/activities/331207" TargetMode="External"/><Relationship Id="rId2540" Type="http://schemas.openxmlformats.org/officeDocument/2006/relationships/hyperlink" Target="https://photos.app.goo.gl/R5mWrB7BQJbYr1GA9" TargetMode="External"/><Relationship Id="rId305" Type="http://schemas.openxmlformats.org/officeDocument/2006/relationships/hyperlink" Target="https://goo.gl/photos/8izTc4HRhUEPY5XRA" TargetMode="External"/><Relationship Id="rId512" Type="http://schemas.openxmlformats.org/officeDocument/2006/relationships/hyperlink" Target="https://goo.gl/photos/sb5JCgmru63ZqKkH8" TargetMode="External"/><Relationship Id="rId1142" Type="http://schemas.openxmlformats.org/officeDocument/2006/relationships/hyperlink" Target="https://photos.app.goo.gl/ntsQmwdtfFyL9psB8" TargetMode="External"/><Relationship Id="rId2400" Type="http://schemas.openxmlformats.org/officeDocument/2006/relationships/hyperlink" Target="https://photos.app.goo.gl/1R79qLuScnMcmYuA9" TargetMode="External"/><Relationship Id="rId1002" Type="http://schemas.openxmlformats.org/officeDocument/2006/relationships/hyperlink" Target="https://photos.app.goo.gl/nvzw9ZbEnHWEAntP8" TargetMode="External"/><Relationship Id="rId1959" Type="http://schemas.openxmlformats.org/officeDocument/2006/relationships/hyperlink" Target="https://yamap.com/activities/5382042" TargetMode="External"/><Relationship Id="rId1819" Type="http://schemas.openxmlformats.org/officeDocument/2006/relationships/hyperlink" Target="https://yamap.com/activities/9034020" TargetMode="External"/><Relationship Id="rId2190" Type="http://schemas.openxmlformats.org/officeDocument/2006/relationships/hyperlink" Target="https://yamap.com/activities/1438946" TargetMode="External"/><Relationship Id="rId3034" Type="http://schemas.openxmlformats.org/officeDocument/2006/relationships/hyperlink" Target="https://photos.app.goo.gl/DLrzS6vx6qBLDmAA8" TargetMode="External"/><Relationship Id="rId162" Type="http://schemas.openxmlformats.org/officeDocument/2006/relationships/hyperlink" Target="https://goo.gl/photos/HD5X6i4PoFtJdumF6" TargetMode="External"/><Relationship Id="rId2050" Type="http://schemas.openxmlformats.org/officeDocument/2006/relationships/hyperlink" Target="https://yamap.com/activities/3437323" TargetMode="External"/><Relationship Id="rId3101" Type="http://schemas.openxmlformats.org/officeDocument/2006/relationships/hyperlink" Target="https://yamap.com/activities/40034306" TargetMode="External"/><Relationship Id="rId979" Type="http://schemas.openxmlformats.org/officeDocument/2006/relationships/hyperlink" Target="https://photos.app.goo.gl/Frw3rZErYze3n8TP9" TargetMode="External"/><Relationship Id="rId839" Type="http://schemas.openxmlformats.org/officeDocument/2006/relationships/hyperlink" Target="https://goo.gl/photos/Hkwvax8sAq6vv7bRA" TargetMode="External"/><Relationship Id="rId1469" Type="http://schemas.openxmlformats.org/officeDocument/2006/relationships/hyperlink" Target="https://photos.app.goo.gl/jRBvHkNHjRvxRrMTA" TargetMode="External"/><Relationship Id="rId2867" Type="http://schemas.openxmlformats.org/officeDocument/2006/relationships/hyperlink" Target="https://yamap.com/activities/33362780" TargetMode="External"/><Relationship Id="rId1676" Type="http://schemas.openxmlformats.org/officeDocument/2006/relationships/hyperlink" Target="https://yamap.com/activities/14319699" TargetMode="External"/><Relationship Id="rId1883" Type="http://schemas.openxmlformats.org/officeDocument/2006/relationships/hyperlink" Target="https://yamap.com/activities/6882101" TargetMode="External"/><Relationship Id="rId2727" Type="http://schemas.openxmlformats.org/officeDocument/2006/relationships/hyperlink" Target="https://yamap.com/activities/29618901" TargetMode="External"/><Relationship Id="rId2934" Type="http://schemas.openxmlformats.org/officeDocument/2006/relationships/hyperlink" Target="https://photos.app.goo.gl/vDePgxX9dAAdVPJL8" TargetMode="External"/><Relationship Id="rId906" Type="http://schemas.openxmlformats.org/officeDocument/2006/relationships/hyperlink" Target="https://goo.gl/photos/9uXVf8zckxEXXvGs9" TargetMode="External"/><Relationship Id="rId1329" Type="http://schemas.openxmlformats.org/officeDocument/2006/relationships/hyperlink" Target="https://photos.app.goo.gl/9uJdFTjRjJNZkv849" TargetMode="External"/><Relationship Id="rId1536" Type="http://schemas.openxmlformats.org/officeDocument/2006/relationships/hyperlink" Target="https://photos.app.goo.gl/cANMJ7o74jRuPw7n7" TargetMode="External"/><Relationship Id="rId1743" Type="http://schemas.openxmlformats.org/officeDocument/2006/relationships/hyperlink" Target="https://yamap.com/activities/11465138" TargetMode="External"/><Relationship Id="rId1950" Type="http://schemas.openxmlformats.org/officeDocument/2006/relationships/hyperlink" Target="https://yamap.com/activities/5511078" TargetMode="External"/><Relationship Id="rId35" Type="http://schemas.openxmlformats.org/officeDocument/2006/relationships/hyperlink" Target="https://photos.app.goo.gl/T8kIfi1WVQXCGmLV2" TargetMode="External"/><Relationship Id="rId1603" Type="http://schemas.openxmlformats.org/officeDocument/2006/relationships/hyperlink" Target="https://yamap.com/activities/16890279" TargetMode="External"/><Relationship Id="rId1810" Type="http://schemas.openxmlformats.org/officeDocument/2006/relationships/hyperlink" Target="https://yamap.com/activities/9263956" TargetMode="External"/><Relationship Id="rId489" Type="http://schemas.openxmlformats.org/officeDocument/2006/relationships/hyperlink" Target="https://goo.gl/photos/oxudNd8ZsubFSXR56" TargetMode="External"/><Relationship Id="rId696" Type="http://schemas.openxmlformats.org/officeDocument/2006/relationships/hyperlink" Target="https://goo.gl/photos/D9i76SNtYew2RTip9" TargetMode="External"/><Relationship Id="rId2377" Type="http://schemas.openxmlformats.org/officeDocument/2006/relationships/hyperlink" Target="https://photos.app.goo.gl/ksYCZ3RiciHJoVgp9" TargetMode="External"/><Relationship Id="rId2584" Type="http://schemas.openxmlformats.org/officeDocument/2006/relationships/hyperlink" Target="https://yamap.com/activities/25981707" TargetMode="External"/><Relationship Id="rId2791" Type="http://schemas.openxmlformats.org/officeDocument/2006/relationships/hyperlink" Target="https://yamap.com/activities/31197887" TargetMode="External"/><Relationship Id="rId349" Type="http://schemas.openxmlformats.org/officeDocument/2006/relationships/hyperlink" Target="https://goo.gl/photos/KDHpVhTgT9R565Cs8" TargetMode="External"/><Relationship Id="rId556" Type="http://schemas.openxmlformats.org/officeDocument/2006/relationships/hyperlink" Target="https://goo.gl/photos/SxuZ4JAEy9VHb3C89" TargetMode="External"/><Relationship Id="rId763" Type="http://schemas.openxmlformats.org/officeDocument/2006/relationships/hyperlink" Target="https://goo.gl/photos/EGCG8TWpBzJyFyEU9" TargetMode="External"/><Relationship Id="rId1186" Type="http://schemas.openxmlformats.org/officeDocument/2006/relationships/hyperlink" Target="https://photos.app.goo.gl/vhsBSDJGfSRFkz5w9" TargetMode="External"/><Relationship Id="rId1393" Type="http://schemas.openxmlformats.org/officeDocument/2006/relationships/hyperlink" Target="https://photos.app.goo.gl/9TQVKtFbcmf9YYbU7" TargetMode="External"/><Relationship Id="rId2237" Type="http://schemas.openxmlformats.org/officeDocument/2006/relationships/hyperlink" Target="https://yamap.com/activities/943720" TargetMode="External"/><Relationship Id="rId2444" Type="http://schemas.openxmlformats.org/officeDocument/2006/relationships/hyperlink" Target="https://yamap.com/activities/20802353" TargetMode="External"/><Relationship Id="rId209" Type="http://schemas.openxmlformats.org/officeDocument/2006/relationships/hyperlink" Target="https://goo.gl/photos/LszjMQJnRyucZSdb7" TargetMode="External"/><Relationship Id="rId416" Type="http://schemas.openxmlformats.org/officeDocument/2006/relationships/hyperlink" Target="https://goo.gl/photos/8TFZFDnWgZWY6sqZA" TargetMode="External"/><Relationship Id="rId970" Type="http://schemas.openxmlformats.org/officeDocument/2006/relationships/hyperlink" Target="https://photos.app.goo.gl/mZa4A5uqWHou6j4b6" TargetMode="External"/><Relationship Id="rId1046" Type="http://schemas.openxmlformats.org/officeDocument/2006/relationships/hyperlink" Target="https://photos.app.goo.gl/Ahre78YzuJNF8GHq7" TargetMode="External"/><Relationship Id="rId1253" Type="http://schemas.openxmlformats.org/officeDocument/2006/relationships/hyperlink" Target="https://photos.app.goo.gl/JBr7sMoTG3dXBHRC6" TargetMode="External"/><Relationship Id="rId2651" Type="http://schemas.openxmlformats.org/officeDocument/2006/relationships/hyperlink" Target="https://yamap.com/activities/27691092" TargetMode="External"/><Relationship Id="rId623" Type="http://schemas.openxmlformats.org/officeDocument/2006/relationships/hyperlink" Target="https://goo.gl/photos/RB9A2FboxJuz1ZCA9" TargetMode="External"/><Relationship Id="rId830" Type="http://schemas.openxmlformats.org/officeDocument/2006/relationships/hyperlink" Target="https://goo.gl/photos/gXroZPz43ACQNUBH7" TargetMode="External"/><Relationship Id="rId1460" Type="http://schemas.openxmlformats.org/officeDocument/2006/relationships/hyperlink" Target="https://photos.app.goo.gl/yEqKqKYdiYuCPzMfA" TargetMode="External"/><Relationship Id="rId2304" Type="http://schemas.openxmlformats.org/officeDocument/2006/relationships/hyperlink" Target="https://yamap.com/activities/514010" TargetMode="External"/><Relationship Id="rId2511" Type="http://schemas.openxmlformats.org/officeDocument/2006/relationships/hyperlink" Target="https://yamap.com/activities/24272609" TargetMode="External"/><Relationship Id="rId1113" Type="http://schemas.openxmlformats.org/officeDocument/2006/relationships/hyperlink" Target="https://photos.app.goo.gl/TSo3N6MgN1PXfVzg6" TargetMode="External"/><Relationship Id="rId1320" Type="http://schemas.openxmlformats.org/officeDocument/2006/relationships/hyperlink" Target="https://photos.app.goo.gl/61RwpyZbHWGecSBS8" TargetMode="External"/><Relationship Id="rId3078" Type="http://schemas.openxmlformats.org/officeDocument/2006/relationships/hyperlink" Target="https://photos.app.goo.gl/BCKxV9t4wjvzE5YLA" TargetMode="External"/><Relationship Id="rId2094" Type="http://schemas.openxmlformats.org/officeDocument/2006/relationships/hyperlink" Target="https://yamap.com/activities/2810061" TargetMode="External"/><Relationship Id="rId273" Type="http://schemas.openxmlformats.org/officeDocument/2006/relationships/hyperlink" Target="https://goo.gl/photos/68UUHUAPBrKkeLDK8" TargetMode="External"/><Relationship Id="rId480" Type="http://schemas.openxmlformats.org/officeDocument/2006/relationships/hyperlink" Target="https://goo.gl/photos/vwuoCk1z7vxFVED16" TargetMode="External"/><Relationship Id="rId2161" Type="http://schemas.openxmlformats.org/officeDocument/2006/relationships/hyperlink" Target="https://yamap.com/activities/1759725" TargetMode="External"/><Relationship Id="rId3005" Type="http://schemas.openxmlformats.org/officeDocument/2006/relationships/hyperlink" Target="https://yamap.com/activities/37087983" TargetMode="External"/><Relationship Id="rId133" Type="http://schemas.openxmlformats.org/officeDocument/2006/relationships/hyperlink" Target="https://goo.gl/photos/1EZhX4q9wG56DdkK7" TargetMode="External"/><Relationship Id="rId340" Type="http://schemas.openxmlformats.org/officeDocument/2006/relationships/hyperlink" Target="https://goo.gl/photos/VqPLu9PbZRArbTkV6" TargetMode="External"/><Relationship Id="rId2021" Type="http://schemas.openxmlformats.org/officeDocument/2006/relationships/hyperlink" Target="https://yamap.com/activities/3995714" TargetMode="External"/><Relationship Id="rId200" Type="http://schemas.openxmlformats.org/officeDocument/2006/relationships/hyperlink" Target="https://goo.gl/photos/cGnqq3tEzXtauE1s9" TargetMode="External"/><Relationship Id="rId2978" Type="http://schemas.openxmlformats.org/officeDocument/2006/relationships/hyperlink" Target="https://photos.app.goo.gl/decUCc9JCvf9shWC8" TargetMode="External"/><Relationship Id="rId1787" Type="http://schemas.openxmlformats.org/officeDocument/2006/relationships/hyperlink" Target="https://yamap.com/activities/9896789" TargetMode="External"/><Relationship Id="rId1994" Type="http://schemas.openxmlformats.org/officeDocument/2006/relationships/hyperlink" Target="https://yamap.com/activities/4619519" TargetMode="External"/><Relationship Id="rId2838" Type="http://schemas.openxmlformats.org/officeDocument/2006/relationships/hyperlink" Target="https://photos.app.goo.gl/T8McW7knEKmBzJfw8" TargetMode="External"/><Relationship Id="rId79" Type="http://schemas.openxmlformats.org/officeDocument/2006/relationships/hyperlink" Target="https://goo.gl/photos/5HbHsFLNkByqcGJq7" TargetMode="External"/><Relationship Id="rId1647" Type="http://schemas.openxmlformats.org/officeDocument/2006/relationships/hyperlink" Target="https://yamap.com/activities/15374207" TargetMode="External"/><Relationship Id="rId1854" Type="http://schemas.openxmlformats.org/officeDocument/2006/relationships/hyperlink" Target="https://yamap.com/activities/7674161" TargetMode="External"/><Relationship Id="rId2905" Type="http://schemas.openxmlformats.org/officeDocument/2006/relationships/hyperlink" Target="https://yamap.com/activities/34344589" TargetMode="External"/><Relationship Id="rId1507" Type="http://schemas.openxmlformats.org/officeDocument/2006/relationships/hyperlink" Target="https://photos.app.goo.gl/qLAfKB6k9p6sQpdX8" TargetMode="External"/><Relationship Id="rId1714" Type="http://schemas.openxmlformats.org/officeDocument/2006/relationships/hyperlink" Target="https://yamap.com/activities/12630445" TargetMode="External"/><Relationship Id="rId1921" Type="http://schemas.openxmlformats.org/officeDocument/2006/relationships/hyperlink" Target="https://yamap.com/activities/6034849" TargetMode="External"/><Relationship Id="rId2488" Type="http://schemas.openxmlformats.org/officeDocument/2006/relationships/hyperlink" Target="https://photos.app.goo.gl/kFJKeMsweujrRryx8" TargetMode="External"/><Relationship Id="rId1297" Type="http://schemas.openxmlformats.org/officeDocument/2006/relationships/hyperlink" Target="https://photos.app.goo.gl/uKJBGrzRTS88mo3e7" TargetMode="External"/><Relationship Id="rId2695" Type="http://schemas.openxmlformats.org/officeDocument/2006/relationships/hyperlink" Target="https://yamap.com/activities/28769182" TargetMode="External"/><Relationship Id="rId667" Type="http://schemas.openxmlformats.org/officeDocument/2006/relationships/hyperlink" Target="https://goo.gl/photos/UeHcG2i1b4dit46Y8" TargetMode="External"/><Relationship Id="rId874" Type="http://schemas.openxmlformats.org/officeDocument/2006/relationships/hyperlink" Target="https://goo.gl/photos/xNtigbNPWfpdDQoFA" TargetMode="External"/><Relationship Id="rId2348" Type="http://schemas.openxmlformats.org/officeDocument/2006/relationships/hyperlink" Target="https://yamap.com/activities/222322" TargetMode="External"/><Relationship Id="rId2555" Type="http://schemas.openxmlformats.org/officeDocument/2006/relationships/hyperlink" Target="https://yamap.com/activities/25308398" TargetMode="External"/><Relationship Id="rId2762" Type="http://schemas.openxmlformats.org/officeDocument/2006/relationships/hyperlink" Target="https://photos.app.goo.gl/H48ZEERKiUYHQbrd7" TargetMode="External"/><Relationship Id="rId527" Type="http://schemas.openxmlformats.org/officeDocument/2006/relationships/hyperlink" Target="https://goo.gl/photos/RKmdqZ7TQ2hkyckF9" TargetMode="External"/><Relationship Id="rId734" Type="http://schemas.openxmlformats.org/officeDocument/2006/relationships/hyperlink" Target="https://goo.gl/photos/TGqLLEJfrKBKdqUF8" TargetMode="External"/><Relationship Id="rId941" Type="http://schemas.openxmlformats.org/officeDocument/2006/relationships/hyperlink" Target="https://goo.gl/photos/YfivXjr3LM8fZFNo7" TargetMode="External"/><Relationship Id="rId1157" Type="http://schemas.openxmlformats.org/officeDocument/2006/relationships/hyperlink" Target="https://photos.app.goo.gl/bD67P1aJvimSXRfE9" TargetMode="External"/><Relationship Id="rId1364" Type="http://schemas.openxmlformats.org/officeDocument/2006/relationships/hyperlink" Target="https://photos.app.goo.gl/g3FFKcYHDSEbbo7YA" TargetMode="External"/><Relationship Id="rId1571" Type="http://schemas.openxmlformats.org/officeDocument/2006/relationships/hyperlink" Target="https://yamap.com/activities/18321891" TargetMode="External"/><Relationship Id="rId2208" Type="http://schemas.openxmlformats.org/officeDocument/2006/relationships/hyperlink" Target="https://yamap.com/activities/1266075" TargetMode="External"/><Relationship Id="rId2415" Type="http://schemas.openxmlformats.org/officeDocument/2006/relationships/hyperlink" Target="https://yamap.com/activities/21942513" TargetMode="External"/><Relationship Id="rId2622" Type="http://schemas.openxmlformats.org/officeDocument/2006/relationships/hyperlink" Target="https://photos.app.goo.gl/zg5goKib6XKCkczK9" TargetMode="External"/><Relationship Id="rId70" Type="http://schemas.openxmlformats.org/officeDocument/2006/relationships/hyperlink" Target="https://photos.app.goo.gl/0HdIck3H0HIzc84Z2" TargetMode="External"/><Relationship Id="rId801" Type="http://schemas.openxmlformats.org/officeDocument/2006/relationships/hyperlink" Target="https://goo.gl/photos/EG9BUViwQcK8YmRJA" TargetMode="External"/><Relationship Id="rId1017" Type="http://schemas.openxmlformats.org/officeDocument/2006/relationships/hyperlink" Target="https://photos.app.goo.gl/DHgtYjY3DBdfN3bc8" TargetMode="External"/><Relationship Id="rId1224" Type="http://schemas.openxmlformats.org/officeDocument/2006/relationships/hyperlink" Target="https://photos.app.goo.gl/5dzFNmcy69dqJYme9" TargetMode="External"/><Relationship Id="rId1431" Type="http://schemas.openxmlformats.org/officeDocument/2006/relationships/hyperlink" Target="https://photos.app.goo.gl/1UauD9xe5eqXLCdPA" TargetMode="External"/><Relationship Id="rId3049" Type="http://schemas.openxmlformats.org/officeDocument/2006/relationships/hyperlink" Target="https://yamap.com/activities/38135594" TargetMode="External"/><Relationship Id="rId177" Type="http://schemas.openxmlformats.org/officeDocument/2006/relationships/hyperlink" Target="https://goo.gl/photos/wnhsPK4vJzhzbgk7A" TargetMode="External"/><Relationship Id="rId384" Type="http://schemas.openxmlformats.org/officeDocument/2006/relationships/hyperlink" Target="https://goo.gl/photos/aJneMCvTJAsjFuke9" TargetMode="External"/><Relationship Id="rId591" Type="http://schemas.openxmlformats.org/officeDocument/2006/relationships/hyperlink" Target="https://goo.gl/photos/UoKr8AT3XxudCaSK6" TargetMode="External"/><Relationship Id="rId2065" Type="http://schemas.openxmlformats.org/officeDocument/2006/relationships/hyperlink" Target="https://yamap.com/activities/3212765" TargetMode="External"/><Relationship Id="rId2272" Type="http://schemas.openxmlformats.org/officeDocument/2006/relationships/hyperlink" Target="https://yamap.com/activities/703814" TargetMode="External"/><Relationship Id="rId3116" Type="http://schemas.openxmlformats.org/officeDocument/2006/relationships/hyperlink" Target="https://photos.app.goo.gl/4BugVXjTk8e9VFLc9" TargetMode="External"/><Relationship Id="rId244" Type="http://schemas.openxmlformats.org/officeDocument/2006/relationships/hyperlink" Target="https://goo.gl/photos/RGgSPEqqBLqajBjQ7" TargetMode="External"/><Relationship Id="rId1081" Type="http://schemas.openxmlformats.org/officeDocument/2006/relationships/hyperlink" Target="https://photos.app.goo.gl/r3ShTTi5ZfnL2D9n9" TargetMode="External"/><Relationship Id="rId451" Type="http://schemas.openxmlformats.org/officeDocument/2006/relationships/hyperlink" Target="https://goo.gl/photos/Tx3TAJxUdihd8sUx6" TargetMode="External"/><Relationship Id="rId2132" Type="http://schemas.openxmlformats.org/officeDocument/2006/relationships/hyperlink" Target="https://yamap.com/activities/2100303" TargetMode="External"/><Relationship Id="rId104" Type="http://schemas.openxmlformats.org/officeDocument/2006/relationships/hyperlink" Target="https://goo.gl/photos/Ebz7u46E4bCzpNVq7" TargetMode="External"/><Relationship Id="rId311" Type="http://schemas.openxmlformats.org/officeDocument/2006/relationships/hyperlink" Target="https://goo.gl/photos/ek474vXVgepKgNy97" TargetMode="External"/><Relationship Id="rId1898" Type="http://schemas.openxmlformats.org/officeDocument/2006/relationships/hyperlink" Target="https://yamap.com/activities/6486667" TargetMode="External"/><Relationship Id="rId2949" Type="http://schemas.openxmlformats.org/officeDocument/2006/relationships/hyperlink" Target="https://yamap.com/activities/35528922" TargetMode="External"/><Relationship Id="rId1758" Type="http://schemas.openxmlformats.org/officeDocument/2006/relationships/hyperlink" Target="https://yamap.com/activities/10879485" TargetMode="External"/><Relationship Id="rId2809" Type="http://schemas.openxmlformats.org/officeDocument/2006/relationships/hyperlink" Target="https://yamap.com/activities/31812147" TargetMode="External"/><Relationship Id="rId1965" Type="http://schemas.openxmlformats.org/officeDocument/2006/relationships/hyperlink" Target="https://yamap.com/activities/5248662" TargetMode="External"/><Relationship Id="rId1618" Type="http://schemas.openxmlformats.org/officeDocument/2006/relationships/hyperlink" Target="https://yamap.com/activities/16305411" TargetMode="External"/><Relationship Id="rId1825" Type="http://schemas.openxmlformats.org/officeDocument/2006/relationships/hyperlink" Target="https://yamap.com/activities/8857869" TargetMode="External"/><Relationship Id="rId3040" Type="http://schemas.openxmlformats.org/officeDocument/2006/relationships/hyperlink" Target="https://photos.app.goo.gl/pgyXdMUB8QULUEzn7" TargetMode="External"/><Relationship Id="rId2599" Type="http://schemas.openxmlformats.org/officeDocument/2006/relationships/hyperlink" Target="https://yamap.com/activities/26354996" TargetMode="External"/><Relationship Id="rId778" Type="http://schemas.openxmlformats.org/officeDocument/2006/relationships/hyperlink" Target="https://goo.gl/photos/3BWdtLkcpELVydUG8" TargetMode="External"/><Relationship Id="rId985" Type="http://schemas.openxmlformats.org/officeDocument/2006/relationships/hyperlink" Target="https://photos.app.goo.gl/9a6Lv1zByZHk3pXg7" TargetMode="External"/><Relationship Id="rId2459" Type="http://schemas.openxmlformats.org/officeDocument/2006/relationships/hyperlink" Target="https://yamap.com/activities/19845094" TargetMode="External"/><Relationship Id="rId2666" Type="http://schemas.openxmlformats.org/officeDocument/2006/relationships/hyperlink" Target="https://photos.app.goo.gl/UcZtgkSA3vTvZ6uv8" TargetMode="External"/><Relationship Id="rId2873" Type="http://schemas.openxmlformats.org/officeDocument/2006/relationships/hyperlink" Target="https://yamap.com/activities/33550178" TargetMode="External"/><Relationship Id="rId638" Type="http://schemas.openxmlformats.org/officeDocument/2006/relationships/hyperlink" Target="https://goo.gl/photos/hfJf9Jsa1BTQbNfM6" TargetMode="External"/><Relationship Id="rId845" Type="http://schemas.openxmlformats.org/officeDocument/2006/relationships/hyperlink" Target="https://goo.gl/photos/9QWPixYaz9dfgeo96" TargetMode="External"/><Relationship Id="rId1268" Type="http://schemas.openxmlformats.org/officeDocument/2006/relationships/hyperlink" Target="https://photos.app.goo.gl/uzRwemMt9rvPThHZ6" TargetMode="External"/><Relationship Id="rId1475" Type="http://schemas.openxmlformats.org/officeDocument/2006/relationships/hyperlink" Target="https://photos.app.goo.gl/TDGMwNygsyq3CHjn8" TargetMode="External"/><Relationship Id="rId1682" Type="http://schemas.openxmlformats.org/officeDocument/2006/relationships/hyperlink" Target="https://yamap.com/activities/14101927" TargetMode="External"/><Relationship Id="rId2319" Type="http://schemas.openxmlformats.org/officeDocument/2006/relationships/hyperlink" Target="https://yamap.com/activities/424262" TargetMode="External"/><Relationship Id="rId2526" Type="http://schemas.openxmlformats.org/officeDocument/2006/relationships/hyperlink" Target="https://photos.app.goo.gl/wXWFm3CKBaXu53PJ7" TargetMode="External"/><Relationship Id="rId2733" Type="http://schemas.openxmlformats.org/officeDocument/2006/relationships/hyperlink" Target="https://yamap.com/activities/29804224" TargetMode="External"/><Relationship Id="rId705" Type="http://schemas.openxmlformats.org/officeDocument/2006/relationships/hyperlink" Target="https://goo.gl/photos/VTkzqmwbsZ4gU1k68" TargetMode="External"/><Relationship Id="rId1128" Type="http://schemas.openxmlformats.org/officeDocument/2006/relationships/hyperlink" Target="https://photos.app.goo.gl/JV1gB1BQED99DES58" TargetMode="External"/><Relationship Id="rId1335" Type="http://schemas.openxmlformats.org/officeDocument/2006/relationships/hyperlink" Target="https://photos.app.goo.gl/onLBdfsT76TbAeRW6" TargetMode="External"/><Relationship Id="rId1542" Type="http://schemas.openxmlformats.org/officeDocument/2006/relationships/hyperlink" Target="https://photos.app.goo.gl/PkKrbUPHP7KanXUL9" TargetMode="External"/><Relationship Id="rId2940" Type="http://schemas.openxmlformats.org/officeDocument/2006/relationships/hyperlink" Target="https://photos.app.goo.gl/vDjc3RqCN59tvz6L7" TargetMode="External"/><Relationship Id="rId912" Type="http://schemas.openxmlformats.org/officeDocument/2006/relationships/hyperlink" Target="https://goo.gl/photos/P5wsXypjhT7vkiZZA" TargetMode="External"/><Relationship Id="rId2800" Type="http://schemas.openxmlformats.org/officeDocument/2006/relationships/hyperlink" Target="https://photos.app.goo.gl/pg2Aw3m25tL7vgmv6" TargetMode="External"/><Relationship Id="rId41" Type="http://schemas.openxmlformats.org/officeDocument/2006/relationships/hyperlink" Target="https://photos.app.goo.gl/qhpIOxhDJ6GLn9AW2" TargetMode="External"/><Relationship Id="rId1402" Type="http://schemas.openxmlformats.org/officeDocument/2006/relationships/hyperlink" Target="https://photos.app.goo.gl/CybjmPouSfxiZ4Za7" TargetMode="External"/><Relationship Id="rId288" Type="http://schemas.openxmlformats.org/officeDocument/2006/relationships/hyperlink" Target="https://goo.gl/photos/Q4zUV4zH2SGmRiZt6" TargetMode="External"/><Relationship Id="rId495" Type="http://schemas.openxmlformats.org/officeDocument/2006/relationships/hyperlink" Target="https://goo.gl/photos/zDQJtFJRjxiDnvVt5" TargetMode="External"/><Relationship Id="rId2176" Type="http://schemas.openxmlformats.org/officeDocument/2006/relationships/hyperlink" Target="https://yamap.com/activities/1594733" TargetMode="External"/><Relationship Id="rId2383" Type="http://schemas.openxmlformats.org/officeDocument/2006/relationships/hyperlink" Target="https://photos.app.goo.gl/FHdDd2hQj5b9B1aW6" TargetMode="External"/><Relationship Id="rId2590" Type="http://schemas.openxmlformats.org/officeDocument/2006/relationships/hyperlink" Target="https://photos.app.goo.gl/jzjba8bAtE2Qtgk7A" TargetMode="External"/><Relationship Id="rId148" Type="http://schemas.openxmlformats.org/officeDocument/2006/relationships/hyperlink" Target="https://goo.gl/photos/JiH9ab3r5CGW3XWm7" TargetMode="External"/><Relationship Id="rId355" Type="http://schemas.openxmlformats.org/officeDocument/2006/relationships/hyperlink" Target="https://goo.gl/photos/YpcSqmVJ6EZdowNMA" TargetMode="External"/><Relationship Id="rId562" Type="http://schemas.openxmlformats.org/officeDocument/2006/relationships/hyperlink" Target="https://goo.gl/photos/2HNQb3FbCaFEpBMW9" TargetMode="External"/><Relationship Id="rId1192" Type="http://schemas.openxmlformats.org/officeDocument/2006/relationships/hyperlink" Target="https://photos.app.goo.gl/2dwmXREX7wntpCez5" TargetMode="External"/><Relationship Id="rId2036" Type="http://schemas.openxmlformats.org/officeDocument/2006/relationships/hyperlink" Target="https://yamap.com/activities/3722470" TargetMode="External"/><Relationship Id="rId2243" Type="http://schemas.openxmlformats.org/officeDocument/2006/relationships/hyperlink" Target="https://yamap.com/activities/897811" TargetMode="External"/><Relationship Id="rId2450" Type="http://schemas.openxmlformats.org/officeDocument/2006/relationships/hyperlink" Target="https://yamap.com/activities/20373361" TargetMode="External"/><Relationship Id="rId215" Type="http://schemas.openxmlformats.org/officeDocument/2006/relationships/hyperlink" Target="https://goo.gl/photos/RyrM8YZPGXRk3WHG8" TargetMode="External"/><Relationship Id="rId422" Type="http://schemas.openxmlformats.org/officeDocument/2006/relationships/hyperlink" Target="https://goo.gl/photos/c5W5uBy1FyhXMmTM8" TargetMode="External"/><Relationship Id="rId1052" Type="http://schemas.openxmlformats.org/officeDocument/2006/relationships/hyperlink" Target="https://photos.app.goo.gl/seUavnn8Ek71vWBe7" TargetMode="External"/><Relationship Id="rId2103" Type="http://schemas.openxmlformats.org/officeDocument/2006/relationships/hyperlink" Target="https://yamap.com/activities/2696943" TargetMode="External"/><Relationship Id="rId2310" Type="http://schemas.openxmlformats.org/officeDocument/2006/relationships/hyperlink" Target="https://yamap.com/activities/479002" TargetMode="External"/><Relationship Id="rId1869" Type="http://schemas.openxmlformats.org/officeDocument/2006/relationships/hyperlink" Target="https://yamap.com/activities/7300483" TargetMode="External"/><Relationship Id="rId3084" Type="http://schemas.openxmlformats.org/officeDocument/2006/relationships/hyperlink" Target="https://photos.app.goo.gl/Hmy7b9WkfKZrTTfi8" TargetMode="External"/><Relationship Id="rId1729" Type="http://schemas.openxmlformats.org/officeDocument/2006/relationships/hyperlink" Target="https://yamap.com/activities/12009851" TargetMode="External"/><Relationship Id="rId1936" Type="http://schemas.openxmlformats.org/officeDocument/2006/relationships/hyperlink" Target="https://yamap.com/activities/5752221" TargetMode="External"/><Relationship Id="rId3011" Type="http://schemas.openxmlformats.org/officeDocument/2006/relationships/hyperlink" Target="https://yamap.com/activities/37248182" TargetMode="External"/><Relationship Id="rId5" Type="http://schemas.openxmlformats.org/officeDocument/2006/relationships/hyperlink" Target="https://photos.app.goo.gl/dgzhNxYvUBlCU8mG2" TargetMode="External"/><Relationship Id="rId889" Type="http://schemas.openxmlformats.org/officeDocument/2006/relationships/hyperlink" Target="https://goo.gl/photos/cFs757aMWKcUHjRF9" TargetMode="External"/><Relationship Id="rId2777" Type="http://schemas.openxmlformats.org/officeDocument/2006/relationships/hyperlink" Target="https://yamap.com/activities/30810713" TargetMode="External"/><Relationship Id="rId749" Type="http://schemas.openxmlformats.org/officeDocument/2006/relationships/hyperlink" Target="https://photos.app.goo.gl/jI6c3YPoprk9xQvU2" TargetMode="External"/><Relationship Id="rId1379" Type="http://schemas.openxmlformats.org/officeDocument/2006/relationships/hyperlink" Target="https://photos.app.goo.gl/yomzxZZJFkZkCCbg6" TargetMode="External"/><Relationship Id="rId1586" Type="http://schemas.openxmlformats.org/officeDocument/2006/relationships/hyperlink" Target="https://yamap.com/activities/17711493" TargetMode="External"/><Relationship Id="rId2984" Type="http://schemas.openxmlformats.org/officeDocument/2006/relationships/hyperlink" Target="https://photos.app.goo.gl/nEj9tsZ2aoSK7Kmq5" TargetMode="External"/><Relationship Id="rId609" Type="http://schemas.openxmlformats.org/officeDocument/2006/relationships/hyperlink" Target="https://goo.gl/photos/1nyjGoBrKskBozLy9" TargetMode="External"/><Relationship Id="rId956" Type="http://schemas.openxmlformats.org/officeDocument/2006/relationships/hyperlink" Target="https://photos.app.goo.gl/AK8jiySf5SuqMNto7" TargetMode="External"/><Relationship Id="rId1239" Type="http://schemas.openxmlformats.org/officeDocument/2006/relationships/hyperlink" Target="https://photos.app.goo.gl/wtHsc66QRPDN8Lwr5" TargetMode="External"/><Relationship Id="rId1793" Type="http://schemas.openxmlformats.org/officeDocument/2006/relationships/hyperlink" Target="https://yamap.com/activities/9660918" TargetMode="External"/><Relationship Id="rId2637" Type="http://schemas.openxmlformats.org/officeDocument/2006/relationships/hyperlink" Target="https://yamap.com/activities/27289638" TargetMode="External"/><Relationship Id="rId2844" Type="http://schemas.openxmlformats.org/officeDocument/2006/relationships/hyperlink" Target="https://photos.app.goo.gl/JzNZhsgAMooJmi2P7" TargetMode="External"/><Relationship Id="rId85" Type="http://schemas.openxmlformats.org/officeDocument/2006/relationships/hyperlink" Target="https://photos.app.goo.gl/lYPYu5uTD3oHFbwz1" TargetMode="External"/><Relationship Id="rId816" Type="http://schemas.openxmlformats.org/officeDocument/2006/relationships/hyperlink" Target="https://goo.gl/photos/bVMqzF7sBBtZhfcN9" TargetMode="External"/><Relationship Id="rId1446" Type="http://schemas.openxmlformats.org/officeDocument/2006/relationships/hyperlink" Target="https://photos.app.goo.gl/6NWssEUabNTp3ciL7" TargetMode="External"/><Relationship Id="rId1653" Type="http://schemas.openxmlformats.org/officeDocument/2006/relationships/hyperlink" Target="https://yamap.com/activities/15206017" TargetMode="External"/><Relationship Id="rId1860" Type="http://schemas.openxmlformats.org/officeDocument/2006/relationships/hyperlink" Target="https://yamap.com/activities/7529521" TargetMode="External"/><Relationship Id="rId2704" Type="http://schemas.openxmlformats.org/officeDocument/2006/relationships/hyperlink" Target="https://photos.app.goo.gl/yRYkiR5KS1XcS9n37" TargetMode="External"/><Relationship Id="rId2911" Type="http://schemas.openxmlformats.org/officeDocument/2006/relationships/hyperlink" Target="https://photos.app.goo.gl/QbdWGR3Ak7McyMtW9" TargetMode="External"/><Relationship Id="rId1306" Type="http://schemas.openxmlformats.org/officeDocument/2006/relationships/hyperlink" Target="https://photos.app.goo.gl/5C1zMtm2FmNvxt7h9" TargetMode="External"/><Relationship Id="rId1513" Type="http://schemas.openxmlformats.org/officeDocument/2006/relationships/hyperlink" Target="https://photos.app.goo.gl/ryYuptvMAUgZanzCA" TargetMode="External"/><Relationship Id="rId1720" Type="http://schemas.openxmlformats.org/officeDocument/2006/relationships/hyperlink" Target="https://yamap.com/activities/12381176" TargetMode="External"/><Relationship Id="rId12" Type="http://schemas.openxmlformats.org/officeDocument/2006/relationships/hyperlink" Target="https://photos.app.goo.gl/lIXjH7nbdJTtZz7t1" TargetMode="External"/><Relationship Id="rId399" Type="http://schemas.openxmlformats.org/officeDocument/2006/relationships/hyperlink" Target="https://goo.gl/photos/e5tuB7hZobCU3mzK7" TargetMode="External"/><Relationship Id="rId2287" Type="http://schemas.openxmlformats.org/officeDocument/2006/relationships/hyperlink" Target="https://yamap.com/activities/628950" TargetMode="External"/><Relationship Id="rId2494" Type="http://schemas.openxmlformats.org/officeDocument/2006/relationships/hyperlink" Target="https://photos.app.goo.gl/Yf7VkvJxqgnxjKT18" TargetMode="External"/><Relationship Id="rId259" Type="http://schemas.openxmlformats.org/officeDocument/2006/relationships/hyperlink" Target="https://goo.gl/photos/bg1vBwZaHwh1PyVP6" TargetMode="External"/><Relationship Id="rId466" Type="http://schemas.openxmlformats.org/officeDocument/2006/relationships/hyperlink" Target="https://goo.gl/photos/y5rj1X1AVcjYzyHj9" TargetMode="External"/><Relationship Id="rId673" Type="http://schemas.openxmlformats.org/officeDocument/2006/relationships/hyperlink" Target="https://goo.gl/photos/ghSkV3NfWFKopyGy9" TargetMode="External"/><Relationship Id="rId880" Type="http://schemas.openxmlformats.org/officeDocument/2006/relationships/hyperlink" Target="https://goo.gl/photos/ATfrfcbvz4fahT957" TargetMode="External"/><Relationship Id="rId1096" Type="http://schemas.openxmlformats.org/officeDocument/2006/relationships/hyperlink" Target="https://photos.app.goo.gl/jQUx2H2gMAV22WMS7" TargetMode="External"/><Relationship Id="rId2147" Type="http://schemas.openxmlformats.org/officeDocument/2006/relationships/hyperlink" Target="https://yamap.com/activities/1925371" TargetMode="External"/><Relationship Id="rId2354" Type="http://schemas.openxmlformats.org/officeDocument/2006/relationships/hyperlink" Target="https://photos.app.goo.gl/YiPwjPidJBrcUVNw6" TargetMode="External"/><Relationship Id="rId2561" Type="http://schemas.openxmlformats.org/officeDocument/2006/relationships/hyperlink" Target="https://yamap.com/activities/25416845" TargetMode="External"/><Relationship Id="rId119" Type="http://schemas.openxmlformats.org/officeDocument/2006/relationships/hyperlink" Target="https://goo.gl/photos/KEEdDkpYtfdZ29cx9" TargetMode="External"/><Relationship Id="rId326" Type="http://schemas.openxmlformats.org/officeDocument/2006/relationships/hyperlink" Target="https://goo.gl/photos/MNouyf3DYHg2hdEQ8" TargetMode="External"/><Relationship Id="rId533" Type="http://schemas.openxmlformats.org/officeDocument/2006/relationships/hyperlink" Target="https://goo.gl/photos/Wu1bds6MPeBFiofF9" TargetMode="External"/><Relationship Id="rId1163" Type="http://schemas.openxmlformats.org/officeDocument/2006/relationships/hyperlink" Target="https://photos.app.goo.gl/chWXxuP5F3gfJWTZA" TargetMode="External"/><Relationship Id="rId1370" Type="http://schemas.openxmlformats.org/officeDocument/2006/relationships/hyperlink" Target="https://photos.app.goo.gl/Jzg68UBWfwvg1tb77" TargetMode="External"/><Relationship Id="rId2007" Type="http://schemas.openxmlformats.org/officeDocument/2006/relationships/hyperlink" Target="https://yamap.com/activities/4256522" TargetMode="External"/><Relationship Id="rId2214" Type="http://schemas.openxmlformats.org/officeDocument/2006/relationships/hyperlink" Target="https://yamap.com/activities/1185584" TargetMode="External"/><Relationship Id="rId740" Type="http://schemas.openxmlformats.org/officeDocument/2006/relationships/hyperlink" Target="https://photos.app.goo.gl/qj42vwEzonczNwTm1" TargetMode="External"/><Relationship Id="rId1023" Type="http://schemas.openxmlformats.org/officeDocument/2006/relationships/hyperlink" Target="https://photos.app.goo.gl/v5MFN4z3tQ7n4CJ28" TargetMode="External"/><Relationship Id="rId2421" Type="http://schemas.openxmlformats.org/officeDocument/2006/relationships/hyperlink" Target="https://yamap.com/activities/22068760" TargetMode="External"/><Relationship Id="rId600" Type="http://schemas.openxmlformats.org/officeDocument/2006/relationships/hyperlink" Target="https://goo.gl/photos/W9MKvfK5CQysfZ826" TargetMode="External"/><Relationship Id="rId1230" Type="http://schemas.openxmlformats.org/officeDocument/2006/relationships/hyperlink" Target="https://photos.app.goo.gl/avHME9snJZfboB946" TargetMode="External"/><Relationship Id="rId3055" Type="http://schemas.openxmlformats.org/officeDocument/2006/relationships/hyperlink" Target="https://yamap.com/activities/38370531" TargetMode="External"/><Relationship Id="rId183" Type="http://schemas.openxmlformats.org/officeDocument/2006/relationships/hyperlink" Target="https://goo.gl/photos/rF89JLxKhAWi89H37" TargetMode="External"/><Relationship Id="rId390" Type="http://schemas.openxmlformats.org/officeDocument/2006/relationships/hyperlink" Target="https://goo.gl/photos/DKg93YK3HXcQwcwR8" TargetMode="External"/><Relationship Id="rId1907" Type="http://schemas.openxmlformats.org/officeDocument/2006/relationships/hyperlink" Target="https://yamap.com/activities/6297516" TargetMode="External"/><Relationship Id="rId2071" Type="http://schemas.openxmlformats.org/officeDocument/2006/relationships/hyperlink" Target="https://yamap.com/activities/3144877" TargetMode="External"/><Relationship Id="rId250" Type="http://schemas.openxmlformats.org/officeDocument/2006/relationships/hyperlink" Target="https://goo.gl/photos/CMbrWkvMBBwnWP5p9" TargetMode="External"/><Relationship Id="rId110" Type="http://schemas.openxmlformats.org/officeDocument/2006/relationships/hyperlink" Target="https://goo.gl/photos/q43TCjM8ioPrKRPu5" TargetMode="External"/><Relationship Id="rId2888" Type="http://schemas.openxmlformats.org/officeDocument/2006/relationships/hyperlink" Target="https://photos.app.goo.gl/5sYUEZDAaJqW5fg28" TargetMode="External"/><Relationship Id="rId1697" Type="http://schemas.openxmlformats.org/officeDocument/2006/relationships/hyperlink" Target="https://yamap.com/activities/13365302" TargetMode="External"/><Relationship Id="rId2748" Type="http://schemas.openxmlformats.org/officeDocument/2006/relationships/hyperlink" Target="https://photos.app.goo.gl/WVZ9YGUskGQsbRq16" TargetMode="External"/><Relationship Id="rId2955" Type="http://schemas.openxmlformats.org/officeDocument/2006/relationships/hyperlink" Target="https://yamap.com/activities/35671788" TargetMode="External"/><Relationship Id="rId927" Type="http://schemas.openxmlformats.org/officeDocument/2006/relationships/hyperlink" Target="https://goo.gl/photos/Dt5qNPRaSvszCrUHA" TargetMode="External"/><Relationship Id="rId1557" Type="http://schemas.openxmlformats.org/officeDocument/2006/relationships/hyperlink" Target="https://yamap.com/activities/18801343" TargetMode="External"/><Relationship Id="rId1764" Type="http://schemas.openxmlformats.org/officeDocument/2006/relationships/hyperlink" Target="https://yamap.com/activities/10630031" TargetMode="External"/><Relationship Id="rId1971" Type="http://schemas.openxmlformats.org/officeDocument/2006/relationships/hyperlink" Target="https://yamap.com/activities/5155151" TargetMode="External"/><Relationship Id="rId2608" Type="http://schemas.openxmlformats.org/officeDocument/2006/relationships/hyperlink" Target="https://photos.app.goo.gl/8LqixmxHTn272hYE7" TargetMode="External"/><Relationship Id="rId2815" Type="http://schemas.openxmlformats.org/officeDocument/2006/relationships/hyperlink" Target="https://yamap.com/activities/31993991" TargetMode="External"/><Relationship Id="rId56" Type="http://schemas.openxmlformats.org/officeDocument/2006/relationships/hyperlink" Target="https://photos.app.goo.gl/l9qfmBfoF5tF6Uxr1" TargetMode="External"/><Relationship Id="rId1417" Type="http://schemas.openxmlformats.org/officeDocument/2006/relationships/hyperlink" Target="https://photos.app.goo.gl/A4QrV3aGNpPg9SCf7" TargetMode="External"/><Relationship Id="rId1624" Type="http://schemas.openxmlformats.org/officeDocument/2006/relationships/hyperlink" Target="https://yamap.com/activities/16170259" TargetMode="External"/><Relationship Id="rId1831" Type="http://schemas.openxmlformats.org/officeDocument/2006/relationships/hyperlink" Target="https://yamap.com/activities/8595490" TargetMode="External"/><Relationship Id="rId2398" Type="http://schemas.openxmlformats.org/officeDocument/2006/relationships/hyperlink" Target="https://yamap.com/activities/21522167" TargetMode="External"/><Relationship Id="rId577" Type="http://schemas.openxmlformats.org/officeDocument/2006/relationships/hyperlink" Target="https://goo.gl/photos/HWVF9yQRa5P8MMY37" TargetMode="External"/><Relationship Id="rId2258" Type="http://schemas.openxmlformats.org/officeDocument/2006/relationships/hyperlink" Target="https://yamap.com/activities/780464" TargetMode="External"/><Relationship Id="rId784" Type="http://schemas.openxmlformats.org/officeDocument/2006/relationships/hyperlink" Target="https://goo.gl/photos/tVVvojQzAC1prskj7" TargetMode="External"/><Relationship Id="rId991" Type="http://schemas.openxmlformats.org/officeDocument/2006/relationships/hyperlink" Target="https://photos.app.goo.gl/HvFHJefAeb5Yxh3Q6" TargetMode="External"/><Relationship Id="rId1067" Type="http://schemas.openxmlformats.org/officeDocument/2006/relationships/hyperlink" Target="https://photos.app.goo.gl/SZ7g4cCGh2rTSRpi6" TargetMode="External"/><Relationship Id="rId2465" Type="http://schemas.openxmlformats.org/officeDocument/2006/relationships/hyperlink" Target="https://yamap.com/activities/19485682" TargetMode="External"/><Relationship Id="rId2672" Type="http://schemas.openxmlformats.org/officeDocument/2006/relationships/hyperlink" Target="https://photos.app.goo.gl/GSUhMRPw5w8WzEN88" TargetMode="External"/><Relationship Id="rId437" Type="http://schemas.openxmlformats.org/officeDocument/2006/relationships/hyperlink" Target="https://goo.gl/photos/6GuCTFwZVu9Pkz9c9" TargetMode="External"/><Relationship Id="rId644" Type="http://schemas.openxmlformats.org/officeDocument/2006/relationships/hyperlink" Target="https://goo.gl/photos/WwBzjWC3FjrUj94JA" TargetMode="External"/><Relationship Id="rId851" Type="http://schemas.openxmlformats.org/officeDocument/2006/relationships/hyperlink" Target="https://goo.gl/photos/dRqeBhHqtGwN4at19" TargetMode="External"/><Relationship Id="rId1274" Type="http://schemas.openxmlformats.org/officeDocument/2006/relationships/hyperlink" Target="https://photos.app.goo.gl/GLSEGMqLTSaQeedR9" TargetMode="External"/><Relationship Id="rId1481" Type="http://schemas.openxmlformats.org/officeDocument/2006/relationships/hyperlink" Target="https://photos.app.goo.gl/Fx2aH46PV1H71Ed97" TargetMode="External"/><Relationship Id="rId2118" Type="http://schemas.openxmlformats.org/officeDocument/2006/relationships/hyperlink" Target="https://yamap.com/activities/2398954" TargetMode="External"/><Relationship Id="rId2325" Type="http://schemas.openxmlformats.org/officeDocument/2006/relationships/hyperlink" Target="https://yamap.com/activities/400047" TargetMode="External"/><Relationship Id="rId2532" Type="http://schemas.openxmlformats.org/officeDocument/2006/relationships/hyperlink" Target="https://photos.app.goo.gl/JmH1jxfmuxaWQgsP7" TargetMode="External"/><Relationship Id="rId504" Type="http://schemas.openxmlformats.org/officeDocument/2006/relationships/hyperlink" Target="https://goo.gl/photos/nxnq1B5Dow7vnL4i8" TargetMode="External"/><Relationship Id="rId711" Type="http://schemas.openxmlformats.org/officeDocument/2006/relationships/hyperlink" Target="https://goo.gl/photos/1Gwmv6AYJhHwKGjB6" TargetMode="External"/><Relationship Id="rId1134" Type="http://schemas.openxmlformats.org/officeDocument/2006/relationships/hyperlink" Target="https://photos.app.goo.gl/qmAYB6wsaeHUocR68" TargetMode="External"/><Relationship Id="rId1341" Type="http://schemas.openxmlformats.org/officeDocument/2006/relationships/hyperlink" Target="https://photos.app.goo.gl/idwkJK9VcWa4uEKNA" TargetMode="External"/><Relationship Id="rId1201" Type="http://schemas.openxmlformats.org/officeDocument/2006/relationships/hyperlink" Target="https://photos.app.goo.gl/STzfZeJr47TXhwAY6" TargetMode="External"/><Relationship Id="rId3099" Type="http://schemas.openxmlformats.org/officeDocument/2006/relationships/hyperlink" Target="https://yamap.com/activities/39855464" TargetMode="External"/><Relationship Id="rId294" Type="http://schemas.openxmlformats.org/officeDocument/2006/relationships/hyperlink" Target="https://goo.gl/photos/j1N2wv8F5Hmy6zwu7" TargetMode="External"/><Relationship Id="rId2182" Type="http://schemas.openxmlformats.org/officeDocument/2006/relationships/hyperlink" Target="https://yamap.com/activities/1538896" TargetMode="External"/><Relationship Id="rId3026" Type="http://schemas.openxmlformats.org/officeDocument/2006/relationships/hyperlink" Target="https://photos.app.goo.gl/v8txd5sKQbxAtGdD9" TargetMode="External"/><Relationship Id="rId154" Type="http://schemas.openxmlformats.org/officeDocument/2006/relationships/hyperlink" Target="https://goo.gl/photos/AYTCakcHNH5khNwo7" TargetMode="External"/><Relationship Id="rId361" Type="http://schemas.openxmlformats.org/officeDocument/2006/relationships/hyperlink" Target="https://goo.gl/photos/jcoKa95Czy4ox2KZ9" TargetMode="External"/><Relationship Id="rId2042" Type="http://schemas.openxmlformats.org/officeDocument/2006/relationships/hyperlink" Target="https://yamap.com/activities/3594555" TargetMode="External"/><Relationship Id="rId2999" Type="http://schemas.openxmlformats.org/officeDocument/2006/relationships/hyperlink" Target="https://yamap.com/activities/37004996" TargetMode="External"/><Relationship Id="rId221" Type="http://schemas.openxmlformats.org/officeDocument/2006/relationships/hyperlink" Target="https://goo.gl/photos/pNLYSnMUeELrYk637" TargetMode="External"/><Relationship Id="rId2859" Type="http://schemas.openxmlformats.org/officeDocument/2006/relationships/hyperlink" Target="https://yamap.com/activities/33175300" TargetMode="External"/><Relationship Id="rId1668" Type="http://schemas.openxmlformats.org/officeDocument/2006/relationships/hyperlink" Target="https://yamap.com/activities/14581475" TargetMode="External"/><Relationship Id="rId1875" Type="http://schemas.openxmlformats.org/officeDocument/2006/relationships/hyperlink" Target="https://yamap.com/activities/7060333" TargetMode="External"/><Relationship Id="rId2719" Type="http://schemas.openxmlformats.org/officeDocument/2006/relationships/hyperlink" Target="https://yamap.com/activities/29450682" TargetMode="External"/><Relationship Id="rId1528" Type="http://schemas.openxmlformats.org/officeDocument/2006/relationships/hyperlink" Target="https://photos.app.goo.gl/LPedF4841WKfDz2w5" TargetMode="External"/><Relationship Id="rId2926" Type="http://schemas.openxmlformats.org/officeDocument/2006/relationships/hyperlink" Target="https://photos.app.goo.gl/BtThs2fLFBvC41rk6" TargetMode="External"/><Relationship Id="rId3090" Type="http://schemas.openxmlformats.org/officeDocument/2006/relationships/hyperlink" Target="https://photos.app.goo.gl/kL2C3txp1tAABgEPA" TargetMode="External"/><Relationship Id="rId1735" Type="http://schemas.openxmlformats.org/officeDocument/2006/relationships/hyperlink" Target="https://yamap.com/activities/11768065" TargetMode="External"/><Relationship Id="rId1942" Type="http://schemas.openxmlformats.org/officeDocument/2006/relationships/hyperlink" Target="https://yamap.com/activities/5624409" TargetMode="External"/><Relationship Id="rId27" Type="http://schemas.openxmlformats.org/officeDocument/2006/relationships/hyperlink" Target="https://photos.app.goo.gl/1kYeJTRd3aQQxWE12" TargetMode="External"/><Relationship Id="rId1802" Type="http://schemas.openxmlformats.org/officeDocument/2006/relationships/hyperlink" Target="https://yamap.com/activities/9462130" TargetMode="External"/><Relationship Id="rId688" Type="http://schemas.openxmlformats.org/officeDocument/2006/relationships/hyperlink" Target="https://goo.gl/photos/XPbYgrHhgSNFjxRt9" TargetMode="External"/><Relationship Id="rId895" Type="http://schemas.openxmlformats.org/officeDocument/2006/relationships/hyperlink" Target="https://goo.gl/photos/ZzNXFvWYd7rjPJFH8" TargetMode="External"/><Relationship Id="rId2369" Type="http://schemas.openxmlformats.org/officeDocument/2006/relationships/hyperlink" Target="https://photos.app.goo.gl/A4aExrqxCEtVfJ8s7" TargetMode="External"/><Relationship Id="rId2576" Type="http://schemas.openxmlformats.org/officeDocument/2006/relationships/hyperlink" Target="https://yamap.com/activities/25751907" TargetMode="External"/><Relationship Id="rId2783" Type="http://schemas.openxmlformats.org/officeDocument/2006/relationships/hyperlink" Target="https://yamap.com/users/192863" TargetMode="External"/><Relationship Id="rId2990" Type="http://schemas.openxmlformats.org/officeDocument/2006/relationships/hyperlink" Target="https://photos.app.goo.gl/qQGRbwG4dg5SY8v89" TargetMode="External"/><Relationship Id="rId548" Type="http://schemas.openxmlformats.org/officeDocument/2006/relationships/hyperlink" Target="https://goo.gl/photos/ZgGCwZiFYTMN5oRJ8" TargetMode="External"/><Relationship Id="rId755" Type="http://schemas.openxmlformats.org/officeDocument/2006/relationships/hyperlink" Target="https://photos.app.goo.gl/Bv2KAJBygnbKnpMF2" TargetMode="External"/><Relationship Id="rId962" Type="http://schemas.openxmlformats.org/officeDocument/2006/relationships/hyperlink" Target="https://photos.app.goo.gl/kczBdL1661ZeNEkA8" TargetMode="External"/><Relationship Id="rId1178" Type="http://schemas.openxmlformats.org/officeDocument/2006/relationships/hyperlink" Target="https://photos.app.goo.gl/ft2a17wr3tiyhPdo9" TargetMode="External"/><Relationship Id="rId1385" Type="http://schemas.openxmlformats.org/officeDocument/2006/relationships/hyperlink" Target="https://photos.app.goo.gl/EeThnyE8LTvLWbRw6" TargetMode="External"/><Relationship Id="rId1592" Type="http://schemas.openxmlformats.org/officeDocument/2006/relationships/hyperlink" Target="https://yamap.com/activities/17406177" TargetMode="External"/><Relationship Id="rId2229" Type="http://schemas.openxmlformats.org/officeDocument/2006/relationships/hyperlink" Target="https://yamap.com/activities/1010577" TargetMode="External"/><Relationship Id="rId2436" Type="http://schemas.openxmlformats.org/officeDocument/2006/relationships/hyperlink" Target="https://yamap.com/activities/21107114" TargetMode="External"/><Relationship Id="rId2643" Type="http://schemas.openxmlformats.org/officeDocument/2006/relationships/hyperlink" Target="https://yamap.com/activities/27394692" TargetMode="External"/><Relationship Id="rId2850" Type="http://schemas.openxmlformats.org/officeDocument/2006/relationships/hyperlink" Target="https://photos.app.goo.gl/AdQU8MQM8qhyRgh18" TargetMode="External"/><Relationship Id="rId91" Type="http://schemas.openxmlformats.org/officeDocument/2006/relationships/hyperlink" Target="https://goo.gl/photos/5dHNSW6dtEJ4JqVc8" TargetMode="External"/><Relationship Id="rId408" Type="http://schemas.openxmlformats.org/officeDocument/2006/relationships/hyperlink" Target="https://goo.gl/photos/g7xnGgFX3GGSusCZ7" TargetMode="External"/><Relationship Id="rId615" Type="http://schemas.openxmlformats.org/officeDocument/2006/relationships/hyperlink" Target="https://goo.gl/photos/3bXgh7D7xfgj86iv9" TargetMode="External"/><Relationship Id="rId822" Type="http://schemas.openxmlformats.org/officeDocument/2006/relationships/hyperlink" Target="https://goo.gl/photos/Qaoobt8NuiUJgpGWA" TargetMode="External"/><Relationship Id="rId1038" Type="http://schemas.openxmlformats.org/officeDocument/2006/relationships/hyperlink" Target="https://photos.app.goo.gl/zyh1D4UMMNJ3e1Wr9" TargetMode="External"/><Relationship Id="rId1245" Type="http://schemas.openxmlformats.org/officeDocument/2006/relationships/hyperlink" Target="https://photos.app.goo.gl/GxmM92W6scAwCyni6" TargetMode="External"/><Relationship Id="rId1452" Type="http://schemas.openxmlformats.org/officeDocument/2006/relationships/hyperlink" Target="https://photos.app.goo.gl/Mg9EQkfsTxtZEqgi6" TargetMode="External"/><Relationship Id="rId2503" Type="http://schemas.openxmlformats.org/officeDocument/2006/relationships/hyperlink" Target="https://yamap.com/activities/24038533" TargetMode="External"/><Relationship Id="rId1105" Type="http://schemas.openxmlformats.org/officeDocument/2006/relationships/hyperlink" Target="https://photos.app.goo.gl/V3VSpdbf26ZHNrvv5" TargetMode="External"/><Relationship Id="rId1312" Type="http://schemas.openxmlformats.org/officeDocument/2006/relationships/hyperlink" Target="https://photos.app.goo.gl/HTT2nqH1AtBiBAwL6" TargetMode="External"/><Relationship Id="rId2710" Type="http://schemas.openxmlformats.org/officeDocument/2006/relationships/hyperlink" Target="https://photos.app.goo.gl/7dyHb3QLBc7fWTQN7" TargetMode="External"/><Relationship Id="rId198" Type="http://schemas.openxmlformats.org/officeDocument/2006/relationships/hyperlink" Target="https://goo.gl/photos/VJ97L9CCyu2bhj9P9" TargetMode="External"/><Relationship Id="rId2086" Type="http://schemas.openxmlformats.org/officeDocument/2006/relationships/hyperlink" Target="https://yamap.com/activities/2904601" TargetMode="External"/><Relationship Id="rId2293" Type="http://schemas.openxmlformats.org/officeDocument/2006/relationships/hyperlink" Target="https://yamap.com/activities/597288" TargetMode="External"/><Relationship Id="rId265" Type="http://schemas.openxmlformats.org/officeDocument/2006/relationships/hyperlink" Target="https://goo.gl/photos/AETm4j7Lks89FFNP7" TargetMode="External"/><Relationship Id="rId472" Type="http://schemas.openxmlformats.org/officeDocument/2006/relationships/hyperlink" Target="https://goo.gl/photos/yGobJMNa1Gfcbha56" TargetMode="External"/><Relationship Id="rId2153" Type="http://schemas.openxmlformats.org/officeDocument/2006/relationships/hyperlink" Target="https://yamap.com/activities/1862683" TargetMode="External"/><Relationship Id="rId2360" Type="http://schemas.openxmlformats.org/officeDocument/2006/relationships/hyperlink" Target="https://photos.app.goo.gl/rJvyBMKyfWAGmUNV8" TargetMode="External"/><Relationship Id="rId125" Type="http://schemas.openxmlformats.org/officeDocument/2006/relationships/hyperlink" Target="https://goo.gl/photos/AueLUNca7uN4JmVg8" TargetMode="External"/><Relationship Id="rId332" Type="http://schemas.openxmlformats.org/officeDocument/2006/relationships/hyperlink" Target="https://goo.gl/photos/SXyX7x7poMkoqDEZ6" TargetMode="External"/><Relationship Id="rId2013" Type="http://schemas.openxmlformats.org/officeDocument/2006/relationships/hyperlink" Target="https://yamap.com/activities/4115783" TargetMode="External"/><Relationship Id="rId2220" Type="http://schemas.openxmlformats.org/officeDocument/2006/relationships/hyperlink" Target="https://yamap.com/activities/1135541" TargetMode="External"/><Relationship Id="rId1779" Type="http://schemas.openxmlformats.org/officeDocument/2006/relationships/hyperlink" Target="https://yamap.com/activities/10158068" TargetMode="External"/><Relationship Id="rId1986" Type="http://schemas.openxmlformats.org/officeDocument/2006/relationships/hyperlink" Target="https://yamap.com/activities/4817193" TargetMode="External"/><Relationship Id="rId1639" Type="http://schemas.openxmlformats.org/officeDocument/2006/relationships/hyperlink" Target="https://yamap.com/activities/15657717" TargetMode="External"/><Relationship Id="rId1846" Type="http://schemas.openxmlformats.org/officeDocument/2006/relationships/hyperlink" Target="https://yamap.com/activities/8073875" TargetMode="External"/><Relationship Id="rId3061" Type="http://schemas.openxmlformats.org/officeDocument/2006/relationships/hyperlink" Target="https://yamap.com/activities/38419075" TargetMode="External"/><Relationship Id="rId1706" Type="http://schemas.openxmlformats.org/officeDocument/2006/relationships/hyperlink" Target="https://yamap.com/activities/12935026" TargetMode="External"/><Relationship Id="rId1913" Type="http://schemas.openxmlformats.org/officeDocument/2006/relationships/hyperlink" Target="https://yamap.com/activities/6143807" TargetMode="External"/><Relationship Id="rId799" Type="http://schemas.openxmlformats.org/officeDocument/2006/relationships/hyperlink" Target="https://goo.gl/photos/zA1NHb8w37ReF6iy7" TargetMode="External"/><Relationship Id="rId2687" Type="http://schemas.openxmlformats.org/officeDocument/2006/relationships/hyperlink" Target="https://yamap.com/activities/28619025" TargetMode="External"/><Relationship Id="rId2894" Type="http://schemas.openxmlformats.org/officeDocument/2006/relationships/hyperlink" Target="https://photos.app.goo.gl/ZuYtVMrc7oFXo9yZA" TargetMode="External"/><Relationship Id="rId659" Type="http://schemas.openxmlformats.org/officeDocument/2006/relationships/hyperlink" Target="https://goo.gl/photos/Ns85LeampNPwScRD8" TargetMode="External"/><Relationship Id="rId866" Type="http://schemas.openxmlformats.org/officeDocument/2006/relationships/hyperlink" Target="https://goo.gl/photos/3TMRNGsJ6jrhUNfn9" TargetMode="External"/><Relationship Id="rId1289" Type="http://schemas.openxmlformats.org/officeDocument/2006/relationships/hyperlink" Target="https://photos.app.goo.gl/oNqvqsLETiGCnAEW9" TargetMode="External"/><Relationship Id="rId1496" Type="http://schemas.openxmlformats.org/officeDocument/2006/relationships/hyperlink" Target="https://photos.app.goo.gl/5EfMwgzRUmedWovr5" TargetMode="External"/><Relationship Id="rId2547" Type="http://schemas.openxmlformats.org/officeDocument/2006/relationships/hyperlink" Target="https://yamap.com/activities/25129765" TargetMode="External"/><Relationship Id="rId519" Type="http://schemas.openxmlformats.org/officeDocument/2006/relationships/hyperlink" Target="https://goo.gl/photos/nvS6MMb26Bw9cSvb7" TargetMode="External"/><Relationship Id="rId1149" Type="http://schemas.openxmlformats.org/officeDocument/2006/relationships/hyperlink" Target="https://photos.app.goo.gl/fcm122ktE92TsQ186" TargetMode="External"/><Relationship Id="rId1356" Type="http://schemas.openxmlformats.org/officeDocument/2006/relationships/hyperlink" Target="https://photos.app.goo.gl/i8zWQEZU7VX5RUcw6" TargetMode="External"/><Relationship Id="rId2754" Type="http://schemas.openxmlformats.org/officeDocument/2006/relationships/hyperlink" Target="https://photos.app.goo.gl/B6C4hBgTYnLVzUpT8" TargetMode="External"/><Relationship Id="rId2961" Type="http://schemas.openxmlformats.org/officeDocument/2006/relationships/hyperlink" Target="https://yamap.com/activities/35873607" TargetMode="External"/><Relationship Id="rId726" Type="http://schemas.openxmlformats.org/officeDocument/2006/relationships/hyperlink" Target="https://goo.gl/photos/tcrfJiomut8qxJHx7" TargetMode="External"/><Relationship Id="rId933" Type="http://schemas.openxmlformats.org/officeDocument/2006/relationships/hyperlink" Target="https://goo.gl/photos/B9Bh6czNtm5asrxv6" TargetMode="External"/><Relationship Id="rId1009" Type="http://schemas.openxmlformats.org/officeDocument/2006/relationships/hyperlink" Target="https://photos.app.goo.gl/zxAch7NF2UGDr4zaA" TargetMode="External"/><Relationship Id="rId1563" Type="http://schemas.openxmlformats.org/officeDocument/2006/relationships/hyperlink" Target="https://yamap.com/activities/18554825" TargetMode="External"/><Relationship Id="rId1770" Type="http://schemas.openxmlformats.org/officeDocument/2006/relationships/hyperlink" Target="https://yamap.com/activities/10455048" TargetMode="External"/><Relationship Id="rId2407" Type="http://schemas.openxmlformats.org/officeDocument/2006/relationships/hyperlink" Target="https://yamap.com/activities/21796612" TargetMode="External"/><Relationship Id="rId2614" Type="http://schemas.openxmlformats.org/officeDocument/2006/relationships/hyperlink" Target="https://photos.app.goo.gl/UDQkTrynEiEndDDNA" TargetMode="External"/><Relationship Id="rId2821" Type="http://schemas.openxmlformats.org/officeDocument/2006/relationships/hyperlink" Target="https://yamap.com/activities/32149363" TargetMode="External"/><Relationship Id="rId62" Type="http://schemas.openxmlformats.org/officeDocument/2006/relationships/hyperlink" Target="https://photos.app.goo.gl/qAY7NK4ozKnZ3GLz1" TargetMode="External"/><Relationship Id="rId1216" Type="http://schemas.openxmlformats.org/officeDocument/2006/relationships/hyperlink" Target="https://photos.app.goo.gl/VVuG16NH5ApZHcpU6" TargetMode="External"/><Relationship Id="rId1423" Type="http://schemas.openxmlformats.org/officeDocument/2006/relationships/hyperlink" Target="https://photos.app.goo.gl/wiB2iVADY5pQuLC87" TargetMode="External"/><Relationship Id="rId1630" Type="http://schemas.openxmlformats.org/officeDocument/2006/relationships/hyperlink" Target="https://yamap.com/activities/15974035" TargetMode="External"/><Relationship Id="rId2197" Type="http://schemas.openxmlformats.org/officeDocument/2006/relationships/hyperlink" Target="https://yamap.com/activities/1368773" TargetMode="External"/><Relationship Id="rId169" Type="http://schemas.openxmlformats.org/officeDocument/2006/relationships/hyperlink" Target="https://goo.gl/photos/NxSHWUgycfJJF19M9" TargetMode="External"/><Relationship Id="rId376" Type="http://schemas.openxmlformats.org/officeDocument/2006/relationships/hyperlink" Target="https://goo.gl/photos/rWfxS5W5dYp1kM6R8" TargetMode="External"/><Relationship Id="rId583" Type="http://schemas.openxmlformats.org/officeDocument/2006/relationships/hyperlink" Target="https://goo.gl/photos/vJeUoGJFm3ngGBudA" TargetMode="External"/><Relationship Id="rId790" Type="http://schemas.openxmlformats.org/officeDocument/2006/relationships/hyperlink" Target="https://goo.gl/photos/e4kHs1KFsFrDWKdn9" TargetMode="External"/><Relationship Id="rId2057" Type="http://schemas.openxmlformats.org/officeDocument/2006/relationships/hyperlink" Target="https://yamap.com/activities/3319208" TargetMode="External"/><Relationship Id="rId2264" Type="http://schemas.openxmlformats.org/officeDocument/2006/relationships/hyperlink" Target="https://yamap.com/activities/739387" TargetMode="External"/><Relationship Id="rId2471" Type="http://schemas.openxmlformats.org/officeDocument/2006/relationships/hyperlink" Target="https://yamap.com/activities/17264501" TargetMode="External"/><Relationship Id="rId3108" Type="http://schemas.openxmlformats.org/officeDocument/2006/relationships/hyperlink" Target="https://photos.app.goo.gl/fAaMaWDhhH8JykfZ9" TargetMode="External"/><Relationship Id="rId236" Type="http://schemas.openxmlformats.org/officeDocument/2006/relationships/hyperlink" Target="https://goo.gl/photos/ranmbpf18QxjtsPY6" TargetMode="External"/><Relationship Id="rId443" Type="http://schemas.openxmlformats.org/officeDocument/2006/relationships/hyperlink" Target="https://goo.gl/photos/3XbZY9ceVMJ2TXvZ9" TargetMode="External"/><Relationship Id="rId650" Type="http://schemas.openxmlformats.org/officeDocument/2006/relationships/hyperlink" Target="https://goo.gl/photos/pJ18yeiV6t5XLPba8" TargetMode="External"/><Relationship Id="rId1073" Type="http://schemas.openxmlformats.org/officeDocument/2006/relationships/hyperlink" Target="https://photos.app.goo.gl/StdzkmVjY83nwZKG6" TargetMode="External"/><Relationship Id="rId1280" Type="http://schemas.openxmlformats.org/officeDocument/2006/relationships/hyperlink" Target="https://photos.app.goo.gl/6Knd1B4qTAjWTPqV7" TargetMode="External"/><Relationship Id="rId2124" Type="http://schemas.openxmlformats.org/officeDocument/2006/relationships/hyperlink" Target="https://yamap.com/activities/2228480" TargetMode="External"/><Relationship Id="rId2331" Type="http://schemas.openxmlformats.org/officeDocument/2006/relationships/hyperlink" Target="https://yamap.com/activities/358878" TargetMode="External"/><Relationship Id="rId303" Type="http://schemas.openxmlformats.org/officeDocument/2006/relationships/hyperlink" Target="https://goo.gl/photos/J5HGrChh418XCro29" TargetMode="External"/><Relationship Id="rId1140" Type="http://schemas.openxmlformats.org/officeDocument/2006/relationships/hyperlink" Target="https://photos.app.goo.gl/tDPQxvAT258SsFgk7" TargetMode="External"/><Relationship Id="rId510" Type="http://schemas.openxmlformats.org/officeDocument/2006/relationships/hyperlink" Target="https://goo.gl/photos/yYHRa37YusCBLrNr8" TargetMode="External"/><Relationship Id="rId1000" Type="http://schemas.openxmlformats.org/officeDocument/2006/relationships/hyperlink" Target="https://photos.app.goo.gl/6ZMvm5T2QtwhTAk97" TargetMode="External"/><Relationship Id="rId1957" Type="http://schemas.openxmlformats.org/officeDocument/2006/relationships/hyperlink" Target="https://yamap.com/activities/5410787" TargetMode="External"/><Relationship Id="rId1817" Type="http://schemas.openxmlformats.org/officeDocument/2006/relationships/hyperlink" Target="https://yamap.com/activities/9101175" TargetMode="External"/><Relationship Id="rId3032" Type="http://schemas.openxmlformats.org/officeDocument/2006/relationships/hyperlink" Target="https://photos.app.goo.gl/9aPhEQhSFkmmU9XT9" TargetMode="External"/><Relationship Id="rId160" Type="http://schemas.openxmlformats.org/officeDocument/2006/relationships/hyperlink" Target="https://goo.gl/photos/n4aP981K8pkNJyBD9" TargetMode="External"/><Relationship Id="rId2798" Type="http://schemas.openxmlformats.org/officeDocument/2006/relationships/hyperlink" Target="https://photos.app.goo.gl/GYzW6r41nn27kjoX8" TargetMode="External"/><Relationship Id="rId977" Type="http://schemas.openxmlformats.org/officeDocument/2006/relationships/hyperlink" Target="https://photos.app.goo.gl/xNvrUZwm2fb4WhFw8" TargetMode="External"/><Relationship Id="rId2658" Type="http://schemas.openxmlformats.org/officeDocument/2006/relationships/hyperlink" Target="https://photos.app.goo.gl/vLVH5eJRbMdA9GTbA" TargetMode="External"/><Relationship Id="rId2865" Type="http://schemas.openxmlformats.org/officeDocument/2006/relationships/hyperlink" Target="https://yamap.com/activities/33335265" TargetMode="External"/><Relationship Id="rId837" Type="http://schemas.openxmlformats.org/officeDocument/2006/relationships/hyperlink" Target="https://goo.gl/photos/s7R9N8xLCYXiesze8" TargetMode="External"/><Relationship Id="rId1467" Type="http://schemas.openxmlformats.org/officeDocument/2006/relationships/hyperlink" Target="https://photos.app.goo.gl/qPu22YWwHWtBocqg8" TargetMode="External"/><Relationship Id="rId1674" Type="http://schemas.openxmlformats.org/officeDocument/2006/relationships/hyperlink" Target="https://yamap.com/activities/14356116" TargetMode="External"/><Relationship Id="rId1881" Type="http://schemas.openxmlformats.org/officeDocument/2006/relationships/hyperlink" Target="https://yamap.com/activities/6931979" TargetMode="External"/><Relationship Id="rId2518" Type="http://schemas.openxmlformats.org/officeDocument/2006/relationships/hyperlink" Target="https://yamap.com/activities/24437837" TargetMode="External"/><Relationship Id="rId2725" Type="http://schemas.openxmlformats.org/officeDocument/2006/relationships/hyperlink" Target="https://yamap.com/activities/29578513" TargetMode="External"/><Relationship Id="rId2932" Type="http://schemas.openxmlformats.org/officeDocument/2006/relationships/hyperlink" Target="https://photos.app.goo.gl/QXZMWPg14bEzKXfV8" TargetMode="External"/><Relationship Id="rId904" Type="http://schemas.openxmlformats.org/officeDocument/2006/relationships/hyperlink" Target="https://goo.gl/photos/1Zufwo1cqDZsKojs6" TargetMode="External"/><Relationship Id="rId1327" Type="http://schemas.openxmlformats.org/officeDocument/2006/relationships/hyperlink" Target="https://photos.app.goo.gl/YB4Ra3KifJHaPRBx6" TargetMode="External"/><Relationship Id="rId1534" Type="http://schemas.openxmlformats.org/officeDocument/2006/relationships/hyperlink" Target="https://photos.app.goo.gl/ThHvvGfWwQbrqaJb6" TargetMode="External"/><Relationship Id="rId1741" Type="http://schemas.openxmlformats.org/officeDocument/2006/relationships/hyperlink" Target="https://yamap.com/activities/11535642" TargetMode="External"/><Relationship Id="rId33" Type="http://schemas.openxmlformats.org/officeDocument/2006/relationships/hyperlink" Target="https://photos.app.goo.gl/Kzpd99XEuawPF7rF2" TargetMode="External"/><Relationship Id="rId1601" Type="http://schemas.openxmlformats.org/officeDocument/2006/relationships/hyperlink" Target="https://yamap.com/activities/16991578" TargetMode="External"/><Relationship Id="rId487" Type="http://schemas.openxmlformats.org/officeDocument/2006/relationships/hyperlink" Target="https://goo.gl/photos/SNqwAqiiVBAaWfsB7" TargetMode="External"/><Relationship Id="rId694" Type="http://schemas.openxmlformats.org/officeDocument/2006/relationships/hyperlink" Target="https://goo.gl/photos/DaDFL2ApTSJGBMPE9" TargetMode="External"/><Relationship Id="rId2168" Type="http://schemas.openxmlformats.org/officeDocument/2006/relationships/hyperlink" Target="https://yamap.com/activities/1691920" TargetMode="External"/><Relationship Id="rId2375" Type="http://schemas.openxmlformats.org/officeDocument/2006/relationships/hyperlink" Target="https://photos.app.goo.gl/irYrqC42i1STaqsN7" TargetMode="External"/><Relationship Id="rId347" Type="http://schemas.openxmlformats.org/officeDocument/2006/relationships/hyperlink" Target="https://goo.gl/photos/9x8QrpCKpTU1vzNg9" TargetMode="External"/><Relationship Id="rId1184" Type="http://schemas.openxmlformats.org/officeDocument/2006/relationships/hyperlink" Target="https://photos.app.goo.gl/kjVixDP7UVefvJ1X9" TargetMode="External"/><Relationship Id="rId2028" Type="http://schemas.openxmlformats.org/officeDocument/2006/relationships/hyperlink" Target="https://yamap.com/activities/3886516" TargetMode="External"/><Relationship Id="rId2582" Type="http://schemas.openxmlformats.org/officeDocument/2006/relationships/hyperlink" Target="https://photos.app.goo.gl/uTt4WpBALujvugKb6" TargetMode="External"/><Relationship Id="rId554" Type="http://schemas.openxmlformats.org/officeDocument/2006/relationships/hyperlink" Target="https://goo.gl/photos/wiyDW94TKB9W6YgA7" TargetMode="External"/><Relationship Id="rId761" Type="http://schemas.openxmlformats.org/officeDocument/2006/relationships/hyperlink" Target="https://photos.app.goo.gl/fhbloLe3rIsfPkBn1" TargetMode="External"/><Relationship Id="rId1391" Type="http://schemas.openxmlformats.org/officeDocument/2006/relationships/hyperlink" Target="https://photos.app.goo.gl/NeyxX4WETN6Yh8ub8" TargetMode="External"/><Relationship Id="rId2235" Type="http://schemas.openxmlformats.org/officeDocument/2006/relationships/hyperlink" Target="https://yamap.com/activities/965845" TargetMode="External"/><Relationship Id="rId2442" Type="http://schemas.openxmlformats.org/officeDocument/2006/relationships/hyperlink" Target="https://yamap.com/activities/20892402" TargetMode="External"/><Relationship Id="rId207" Type="http://schemas.openxmlformats.org/officeDocument/2006/relationships/hyperlink" Target="https://goo.gl/photos/RqhCuD1EaYYve4yS8" TargetMode="External"/><Relationship Id="rId414" Type="http://schemas.openxmlformats.org/officeDocument/2006/relationships/hyperlink" Target="https://goo.gl/photos/GZbiVZ9iRNH5C6HMA" TargetMode="External"/><Relationship Id="rId621" Type="http://schemas.openxmlformats.org/officeDocument/2006/relationships/hyperlink" Target="https://goo.gl/photos/wiVKKUtHpdX8FfgA6" TargetMode="External"/><Relationship Id="rId1044" Type="http://schemas.openxmlformats.org/officeDocument/2006/relationships/hyperlink" Target="https://photos.app.goo.gl/mbK1M7XTUH5SPYvLA" TargetMode="External"/><Relationship Id="rId1251" Type="http://schemas.openxmlformats.org/officeDocument/2006/relationships/hyperlink" Target="https://photos.app.goo.gl/dNeFDvMzWSWzaVed7" TargetMode="External"/><Relationship Id="rId2302" Type="http://schemas.openxmlformats.org/officeDocument/2006/relationships/hyperlink" Target="https://yamap.com/activities/537569" TargetMode="External"/><Relationship Id="rId1111" Type="http://schemas.openxmlformats.org/officeDocument/2006/relationships/hyperlink" Target="https://photos.app.goo.gl/keA6CVqJ3BjvJNFv5" TargetMode="External"/><Relationship Id="rId3076" Type="http://schemas.openxmlformats.org/officeDocument/2006/relationships/hyperlink" Target="https://photos.app.goo.gl/ZxKq45gzdmzoVzuEA" TargetMode="External"/><Relationship Id="rId1928" Type="http://schemas.openxmlformats.org/officeDocument/2006/relationships/hyperlink" Target="https://yamap.com/activities/5899116" TargetMode="External"/><Relationship Id="rId2092" Type="http://schemas.openxmlformats.org/officeDocument/2006/relationships/hyperlink" Target="https://yamap.com/activities/2833430" TargetMode="External"/><Relationship Id="rId271" Type="http://schemas.openxmlformats.org/officeDocument/2006/relationships/hyperlink" Target="https://goo.gl/photos/hDJNKnyqrVvSnEzVA" TargetMode="External"/><Relationship Id="rId3003" Type="http://schemas.openxmlformats.org/officeDocument/2006/relationships/hyperlink" Target="https://yamap.com/activities/37075393" TargetMode="External"/><Relationship Id="rId131" Type="http://schemas.openxmlformats.org/officeDocument/2006/relationships/hyperlink" Target="https://goo.gl/photos/urwUWUfbGVgWHi7d6" TargetMode="External"/><Relationship Id="rId2769" Type="http://schemas.openxmlformats.org/officeDocument/2006/relationships/hyperlink" Target="https://yamap.com/activities/30687228" TargetMode="External"/><Relationship Id="rId2976" Type="http://schemas.openxmlformats.org/officeDocument/2006/relationships/hyperlink" Target="https://photos.app.goo.gl/TyiNEcjeCYEpLUPy5" TargetMode="External"/><Relationship Id="rId948" Type="http://schemas.openxmlformats.org/officeDocument/2006/relationships/hyperlink" Target="https://goo.gl/photos/vNUT62wXQCyvvuqV8" TargetMode="External"/><Relationship Id="rId1578" Type="http://schemas.openxmlformats.org/officeDocument/2006/relationships/hyperlink" Target="https://yamap.com/activities/18087068" TargetMode="External"/><Relationship Id="rId1785" Type="http://schemas.openxmlformats.org/officeDocument/2006/relationships/hyperlink" Target="https://yamap.com/activities/9978569" TargetMode="External"/><Relationship Id="rId1992" Type="http://schemas.openxmlformats.org/officeDocument/2006/relationships/hyperlink" Target="https://yamap.com/activities/4643942" TargetMode="External"/><Relationship Id="rId2629" Type="http://schemas.openxmlformats.org/officeDocument/2006/relationships/hyperlink" Target="https://yamap.com/activities/27097398" TargetMode="External"/><Relationship Id="rId2836" Type="http://schemas.openxmlformats.org/officeDocument/2006/relationships/hyperlink" Target="https://photos.app.goo.gl/JsSmsRX86JUxS1C38" TargetMode="External"/><Relationship Id="rId77" Type="http://schemas.openxmlformats.org/officeDocument/2006/relationships/hyperlink" Target="https://photos.app.goo.gl/BE7SCnC0E23ObipW2" TargetMode="External"/><Relationship Id="rId808" Type="http://schemas.openxmlformats.org/officeDocument/2006/relationships/hyperlink" Target="https://goo.gl/photos/iQzujgS8cEpi4kj97" TargetMode="External"/><Relationship Id="rId1438" Type="http://schemas.openxmlformats.org/officeDocument/2006/relationships/hyperlink" Target="https://photos.app.goo.gl/zswW21XLELMmeXjH9" TargetMode="External"/><Relationship Id="rId1645" Type="http://schemas.openxmlformats.org/officeDocument/2006/relationships/hyperlink" Target="https://yamap.com/activities/15491598" TargetMode="External"/><Relationship Id="rId1852" Type="http://schemas.openxmlformats.org/officeDocument/2006/relationships/hyperlink" Target="https://yamap.com/activities/7809789" TargetMode="External"/><Relationship Id="rId2903" Type="http://schemas.openxmlformats.org/officeDocument/2006/relationships/hyperlink" Target="https://yamap.com/activities/34311323" TargetMode="External"/><Relationship Id="rId1505" Type="http://schemas.openxmlformats.org/officeDocument/2006/relationships/hyperlink" Target="https://photos.app.goo.gl/CL1umtUa6BruNQxW8" TargetMode="External"/><Relationship Id="rId1712" Type="http://schemas.openxmlformats.org/officeDocument/2006/relationships/hyperlink" Target="https://yamap.com/activities/12693911" TargetMode="External"/><Relationship Id="rId598" Type="http://schemas.openxmlformats.org/officeDocument/2006/relationships/hyperlink" Target="https://goo.gl/photos/WZkqaSZNhf84vgVE7" TargetMode="External"/><Relationship Id="rId2279" Type="http://schemas.openxmlformats.org/officeDocument/2006/relationships/hyperlink" Target="https://yamap.com/activities/674604" TargetMode="External"/><Relationship Id="rId2486" Type="http://schemas.openxmlformats.org/officeDocument/2006/relationships/hyperlink" Target="https://photos.app.goo.gl/M1QLGKQxjBNrag2Z7" TargetMode="External"/><Relationship Id="rId2693" Type="http://schemas.openxmlformats.org/officeDocument/2006/relationships/hyperlink" Target="https://yamap.com/activities/28746626" TargetMode="External"/><Relationship Id="rId458" Type="http://schemas.openxmlformats.org/officeDocument/2006/relationships/hyperlink" Target="https://goo.gl/photos/sgVfrWE1X2vV5bU59" TargetMode="External"/><Relationship Id="rId665" Type="http://schemas.openxmlformats.org/officeDocument/2006/relationships/hyperlink" Target="https://goo.gl/photos/WZiY6DbFeK5UuQBf8" TargetMode="External"/><Relationship Id="rId872" Type="http://schemas.openxmlformats.org/officeDocument/2006/relationships/hyperlink" Target="https://goo.gl/photos/oEXJvbZwtoQfWMLU8" TargetMode="External"/><Relationship Id="rId1088" Type="http://schemas.openxmlformats.org/officeDocument/2006/relationships/hyperlink" Target="https://photos.app.goo.gl/NGzoEEtbcZBN71697" TargetMode="External"/><Relationship Id="rId1295" Type="http://schemas.openxmlformats.org/officeDocument/2006/relationships/hyperlink" Target="https://photos.app.goo.gl/ysbPJqCEsJ2scBQP8" TargetMode="External"/><Relationship Id="rId2139" Type="http://schemas.openxmlformats.org/officeDocument/2006/relationships/hyperlink" Target="https://yamap.com/activities/2034592" TargetMode="External"/><Relationship Id="rId2346" Type="http://schemas.openxmlformats.org/officeDocument/2006/relationships/hyperlink" Target="https://yamap.com/activities/240895" TargetMode="External"/><Relationship Id="rId2553" Type="http://schemas.openxmlformats.org/officeDocument/2006/relationships/hyperlink" Target="https://yamap.com/activities/25298174" TargetMode="External"/><Relationship Id="rId2760" Type="http://schemas.openxmlformats.org/officeDocument/2006/relationships/hyperlink" Target="https://photos.app.goo.gl/hyYc9KbVQg9pg7nr6" TargetMode="External"/><Relationship Id="rId318" Type="http://schemas.openxmlformats.org/officeDocument/2006/relationships/hyperlink" Target="https://goo.gl/photos/1ro6382nkZjRQx7D9" TargetMode="External"/><Relationship Id="rId525" Type="http://schemas.openxmlformats.org/officeDocument/2006/relationships/hyperlink" Target="https://goo.gl/photos/ijoApPHmLmYsZBTy5" TargetMode="External"/><Relationship Id="rId732" Type="http://schemas.openxmlformats.org/officeDocument/2006/relationships/hyperlink" Target="https://goo.gl/photos/KU8eYvixLaaydSLU9" TargetMode="External"/><Relationship Id="rId1155" Type="http://schemas.openxmlformats.org/officeDocument/2006/relationships/hyperlink" Target="https://photos.app.goo.gl/oFTs8UdKQbA5YYFW8" TargetMode="External"/><Relationship Id="rId1362" Type="http://schemas.openxmlformats.org/officeDocument/2006/relationships/hyperlink" Target="https://photos.app.goo.gl/npfWa1zQRHitbgs86" TargetMode="External"/><Relationship Id="rId2206" Type="http://schemas.openxmlformats.org/officeDocument/2006/relationships/hyperlink" Target="https://yamap.com/activities/1282922" TargetMode="External"/><Relationship Id="rId2413" Type="http://schemas.openxmlformats.org/officeDocument/2006/relationships/hyperlink" Target="https://yamap.com/activities/21901846" TargetMode="External"/><Relationship Id="rId2620" Type="http://schemas.openxmlformats.org/officeDocument/2006/relationships/hyperlink" Target="https://photos.app.goo.gl/PuJifK1GtCHoa2La9" TargetMode="External"/><Relationship Id="rId1015" Type="http://schemas.openxmlformats.org/officeDocument/2006/relationships/hyperlink" Target="https://photos.app.goo.gl/qdRvqZsXBhNweHMJ7" TargetMode="External"/><Relationship Id="rId1222" Type="http://schemas.openxmlformats.org/officeDocument/2006/relationships/hyperlink" Target="https://photos.app.goo.gl/D1barnMzsrrTsjd7A" TargetMode="External"/><Relationship Id="rId3047" Type="http://schemas.openxmlformats.org/officeDocument/2006/relationships/hyperlink" Target="https://yamap.com/activities/38079651" TargetMode="External"/><Relationship Id="rId175" Type="http://schemas.openxmlformats.org/officeDocument/2006/relationships/hyperlink" Target="https://goo.gl/photos/HdrxP5JyaLgNvNXp9" TargetMode="External"/><Relationship Id="rId382" Type="http://schemas.openxmlformats.org/officeDocument/2006/relationships/hyperlink" Target="https://goo.gl/photos/snk9uiJyab3jqTpX9" TargetMode="External"/><Relationship Id="rId2063" Type="http://schemas.openxmlformats.org/officeDocument/2006/relationships/hyperlink" Target="https://yamap.com/activities/3226188" TargetMode="External"/><Relationship Id="rId2270" Type="http://schemas.openxmlformats.org/officeDocument/2006/relationships/hyperlink" Target="https://yamap.com/activities/710205" TargetMode="External"/><Relationship Id="rId3114" Type="http://schemas.openxmlformats.org/officeDocument/2006/relationships/hyperlink" Target="https://photos.app.goo.gl/Jgm7VfjD6qTci65TA" TargetMode="External"/><Relationship Id="rId242" Type="http://schemas.openxmlformats.org/officeDocument/2006/relationships/hyperlink" Target="https://goo.gl/photos/y5ByTmaftDDDZcs7A" TargetMode="External"/><Relationship Id="rId2130" Type="http://schemas.openxmlformats.org/officeDocument/2006/relationships/hyperlink" Target="https://yamap.com/activities/2134514" TargetMode="External"/><Relationship Id="rId102" Type="http://schemas.openxmlformats.org/officeDocument/2006/relationships/hyperlink" Target="https://goo.gl/photos/9YUErYoFmZdjtrSp8" TargetMode="External"/><Relationship Id="rId1689" Type="http://schemas.openxmlformats.org/officeDocument/2006/relationships/hyperlink" Target="https://yamap.com/activities/13693961" TargetMode="External"/><Relationship Id="rId1896" Type="http://schemas.openxmlformats.org/officeDocument/2006/relationships/hyperlink" Target="https://yamap.com/activities/6547998" TargetMode="External"/><Relationship Id="rId2947" Type="http://schemas.openxmlformats.org/officeDocument/2006/relationships/hyperlink" Target="https://yamap.com/activities/35492961" TargetMode="External"/><Relationship Id="rId919" Type="http://schemas.openxmlformats.org/officeDocument/2006/relationships/hyperlink" Target="https://goo.gl/photos/mNK8NDwHSK2NHrft9" TargetMode="External"/><Relationship Id="rId1549" Type="http://schemas.openxmlformats.org/officeDocument/2006/relationships/hyperlink" Target="https://yamap.com/activities/19178104" TargetMode="External"/><Relationship Id="rId1756" Type="http://schemas.openxmlformats.org/officeDocument/2006/relationships/hyperlink" Target="https://yamap.com/activities/10979613" TargetMode="External"/><Relationship Id="rId1963" Type="http://schemas.openxmlformats.org/officeDocument/2006/relationships/hyperlink" Target="https://yamap.com/activities/5258725" TargetMode="External"/><Relationship Id="rId2807" Type="http://schemas.openxmlformats.org/officeDocument/2006/relationships/hyperlink" Target="https://yamap.com/activities/31736086" TargetMode="External"/><Relationship Id="rId48" Type="http://schemas.openxmlformats.org/officeDocument/2006/relationships/hyperlink" Target="https://photos.app.goo.gl/ZrPNXg0KqvIf9WN03" TargetMode="External"/><Relationship Id="rId1409" Type="http://schemas.openxmlformats.org/officeDocument/2006/relationships/hyperlink" Target="https://photos.app.goo.gl/bwvLtAmU2sHxEjeh9" TargetMode="External"/><Relationship Id="rId1616" Type="http://schemas.openxmlformats.org/officeDocument/2006/relationships/hyperlink" Target="https://yamap.com/activities/16388780" TargetMode="External"/><Relationship Id="rId1823" Type="http://schemas.openxmlformats.org/officeDocument/2006/relationships/hyperlink" Target="https://yamap.com/activities/8916247" TargetMode="External"/><Relationship Id="rId2597" Type="http://schemas.openxmlformats.org/officeDocument/2006/relationships/hyperlink" Target="https://yamap.com/activities/26313289" TargetMode="External"/><Relationship Id="rId569" Type="http://schemas.openxmlformats.org/officeDocument/2006/relationships/hyperlink" Target="https://goo.gl/photos/JCthh2kfCPR7aGnn6" TargetMode="External"/><Relationship Id="rId776" Type="http://schemas.openxmlformats.org/officeDocument/2006/relationships/hyperlink" Target="https://goo.gl/photos/peSPncB6UN5bxiQc8" TargetMode="External"/><Relationship Id="rId983" Type="http://schemas.openxmlformats.org/officeDocument/2006/relationships/hyperlink" Target="https://photos.app.goo.gl/PDNAxsZjBtTY5KFYA" TargetMode="External"/><Relationship Id="rId1199" Type="http://schemas.openxmlformats.org/officeDocument/2006/relationships/hyperlink" Target="https://photos.app.goo.gl/yWNtcjSaK3bPo9BL7" TargetMode="External"/><Relationship Id="rId2457" Type="http://schemas.openxmlformats.org/officeDocument/2006/relationships/hyperlink" Target="https://yamap.com/activities/20027442" TargetMode="External"/><Relationship Id="rId2664" Type="http://schemas.openxmlformats.org/officeDocument/2006/relationships/hyperlink" Target="https://photos.app.goo.gl/pf9GiNWQGPN8BtAq8" TargetMode="External"/><Relationship Id="rId429" Type="http://schemas.openxmlformats.org/officeDocument/2006/relationships/hyperlink" Target="https://goo.gl/photos/QDS3Pss5i52pN9dF9" TargetMode="External"/><Relationship Id="rId636" Type="http://schemas.openxmlformats.org/officeDocument/2006/relationships/hyperlink" Target="https://goo.gl/photos/r9K9LChHSUo61wJY9" TargetMode="External"/><Relationship Id="rId1059" Type="http://schemas.openxmlformats.org/officeDocument/2006/relationships/hyperlink" Target="https://photos.app.goo.gl/RzfpJm3KnDBbwHA4A" TargetMode="External"/><Relationship Id="rId1266" Type="http://schemas.openxmlformats.org/officeDocument/2006/relationships/hyperlink" Target="https://photos.app.goo.gl/pgT2bcEWCQsMXSQc6" TargetMode="External"/><Relationship Id="rId1473" Type="http://schemas.openxmlformats.org/officeDocument/2006/relationships/hyperlink" Target="https://photos.app.goo.gl/HTkRvhgLyBq5VNVt9" TargetMode="External"/><Relationship Id="rId2317" Type="http://schemas.openxmlformats.org/officeDocument/2006/relationships/hyperlink" Target="https://yamap.com/activities/440592" TargetMode="External"/><Relationship Id="rId2871" Type="http://schemas.openxmlformats.org/officeDocument/2006/relationships/hyperlink" Target="https://yamap.com/activities/33482974" TargetMode="External"/><Relationship Id="rId843" Type="http://schemas.openxmlformats.org/officeDocument/2006/relationships/hyperlink" Target="https://goo.gl/photos/fpBf15BWstkZeh23A" TargetMode="External"/><Relationship Id="rId1126" Type="http://schemas.openxmlformats.org/officeDocument/2006/relationships/hyperlink" Target="https://photos.app.goo.gl/r79HGkJbmyNjd2Ta8" TargetMode="External"/><Relationship Id="rId1680" Type="http://schemas.openxmlformats.org/officeDocument/2006/relationships/hyperlink" Target="https://yamap.com/activities/14196583" TargetMode="External"/><Relationship Id="rId2524" Type="http://schemas.openxmlformats.org/officeDocument/2006/relationships/hyperlink" Target="https://yamap.com/activities/24568083" TargetMode="External"/><Relationship Id="rId2731" Type="http://schemas.openxmlformats.org/officeDocument/2006/relationships/hyperlink" Target="https://yamap.com/activities/29724914" TargetMode="External"/><Relationship Id="rId703" Type="http://schemas.openxmlformats.org/officeDocument/2006/relationships/hyperlink" Target="https://goo.gl/photos/2vqiaTpLVfY3bEb57" TargetMode="External"/><Relationship Id="rId910" Type="http://schemas.openxmlformats.org/officeDocument/2006/relationships/hyperlink" Target="https://goo.gl/photos/zKnLdHVi2MqXn7Bj7" TargetMode="External"/><Relationship Id="rId1333" Type="http://schemas.openxmlformats.org/officeDocument/2006/relationships/hyperlink" Target="https://photos.app.goo.gl/bLTHMPn5f4keVxM3A" TargetMode="External"/><Relationship Id="rId1540" Type="http://schemas.openxmlformats.org/officeDocument/2006/relationships/hyperlink" Target="https://photos.app.goo.gl/HKq9AxvqKNVh2WtP6" TargetMode="External"/><Relationship Id="rId1400" Type="http://schemas.openxmlformats.org/officeDocument/2006/relationships/hyperlink" Target="https://photos.app.goo.gl/DMHnXDFcCkhjcmVF8" TargetMode="External"/><Relationship Id="rId286" Type="http://schemas.openxmlformats.org/officeDocument/2006/relationships/hyperlink" Target="https://goo.gl/photos/gjq6TKc24Pm9Zasj6" TargetMode="External"/><Relationship Id="rId493" Type="http://schemas.openxmlformats.org/officeDocument/2006/relationships/hyperlink" Target="https://goo.gl/photos/Te9Mkq6gx8MJXTXc6" TargetMode="External"/><Relationship Id="rId2174" Type="http://schemas.openxmlformats.org/officeDocument/2006/relationships/hyperlink" Target="https://yamap.com/activities/1623035" TargetMode="External"/><Relationship Id="rId2381" Type="http://schemas.openxmlformats.org/officeDocument/2006/relationships/hyperlink" Target="https://photos.app.goo.gl/yMBihZ8FoZpPTEVX8" TargetMode="External"/><Relationship Id="rId3018" Type="http://schemas.openxmlformats.org/officeDocument/2006/relationships/hyperlink" Target="https://photos.app.goo.gl/pYBD1bwoFEUxnHLv7" TargetMode="External"/><Relationship Id="rId146" Type="http://schemas.openxmlformats.org/officeDocument/2006/relationships/hyperlink" Target="https://goo.gl/photos/3DjaBkVCiUUpDDfm6" TargetMode="External"/><Relationship Id="rId353" Type="http://schemas.openxmlformats.org/officeDocument/2006/relationships/hyperlink" Target="https://goo.gl/photos/AjV51BtaGrHRNqbK6" TargetMode="External"/><Relationship Id="rId560" Type="http://schemas.openxmlformats.org/officeDocument/2006/relationships/hyperlink" Target="https://goo.gl/photos/8YeWmcmc72KHZB3XA" TargetMode="External"/><Relationship Id="rId1190" Type="http://schemas.openxmlformats.org/officeDocument/2006/relationships/hyperlink" Target="https://photos.app.goo.gl/nBeqCmKWQ3jt3Adm8" TargetMode="External"/><Relationship Id="rId2034" Type="http://schemas.openxmlformats.org/officeDocument/2006/relationships/hyperlink" Target="https://yamap.com/activities/3749379" TargetMode="External"/><Relationship Id="rId2241" Type="http://schemas.openxmlformats.org/officeDocument/2006/relationships/hyperlink" Target="https://yamap.com/activities/911800" TargetMode="External"/><Relationship Id="rId213" Type="http://schemas.openxmlformats.org/officeDocument/2006/relationships/hyperlink" Target="https://goo.gl/photos/usKEJkH1vgehMhLN7" TargetMode="External"/><Relationship Id="rId420" Type="http://schemas.openxmlformats.org/officeDocument/2006/relationships/hyperlink" Target="https://goo.gl/photos/Ds7DVbQXhQjjh9DS8" TargetMode="External"/><Relationship Id="rId1050" Type="http://schemas.openxmlformats.org/officeDocument/2006/relationships/hyperlink" Target="https://photos.app.goo.gl/SfJBwdgo9P7kPpus6" TargetMode="External"/><Relationship Id="rId2101" Type="http://schemas.openxmlformats.org/officeDocument/2006/relationships/hyperlink" Target="https://yamap.com/activities/2737882" TargetMode="External"/><Relationship Id="rId1867" Type="http://schemas.openxmlformats.org/officeDocument/2006/relationships/hyperlink" Target="https://yamap.com/activities/7357083" TargetMode="External"/><Relationship Id="rId2918" Type="http://schemas.openxmlformats.org/officeDocument/2006/relationships/hyperlink" Target="https://photos.app.goo.gl/8JazfebRCYiQCjtR9" TargetMode="External"/><Relationship Id="rId1727" Type="http://schemas.openxmlformats.org/officeDocument/2006/relationships/hyperlink" Target="https://yamap.com/activities/12041308" TargetMode="External"/><Relationship Id="rId1934" Type="http://schemas.openxmlformats.org/officeDocument/2006/relationships/hyperlink" Target="https://yamap.com/activities/5763598" TargetMode="External"/><Relationship Id="rId3082" Type="http://schemas.openxmlformats.org/officeDocument/2006/relationships/hyperlink" Target="https://photos.app.goo.gl/2ByJnoLL7uA3uT4YA" TargetMode="External"/><Relationship Id="rId19" Type="http://schemas.openxmlformats.org/officeDocument/2006/relationships/hyperlink" Target="https://photos.app.goo.gl/0rmEXWXEifQ9E8AW2" TargetMode="External"/><Relationship Id="rId3" Type="http://schemas.openxmlformats.org/officeDocument/2006/relationships/hyperlink" Target="https://photos.app.goo.gl/zpFnFe9NEqykBWDZ2" TargetMode="External"/><Relationship Id="rId887" Type="http://schemas.openxmlformats.org/officeDocument/2006/relationships/hyperlink" Target="https://goo.gl/photos/mYdqN474j1iWBZbH7" TargetMode="External"/><Relationship Id="rId2568" Type="http://schemas.openxmlformats.org/officeDocument/2006/relationships/hyperlink" Target="https://photos.app.goo.gl/JW4cWPukh5VFDHfo7" TargetMode="External"/><Relationship Id="rId2775" Type="http://schemas.openxmlformats.org/officeDocument/2006/relationships/hyperlink" Target="https://yamap.com/activities/30751697" TargetMode="External"/><Relationship Id="rId2982" Type="http://schemas.openxmlformats.org/officeDocument/2006/relationships/hyperlink" Target="https://photos.app.goo.gl/GPNKJtHCzPWfQaPP9" TargetMode="External"/><Relationship Id="rId747" Type="http://schemas.openxmlformats.org/officeDocument/2006/relationships/hyperlink" Target="https://photos.app.goo.gl/6NPPBmZVs7OqYUWV2" TargetMode="External"/><Relationship Id="rId954" Type="http://schemas.openxmlformats.org/officeDocument/2006/relationships/hyperlink" Target="https://photos.app.goo.gl/JdCrmRgRU3JByDsH6" TargetMode="External"/><Relationship Id="rId1377" Type="http://schemas.openxmlformats.org/officeDocument/2006/relationships/hyperlink" Target="https://photos.app.goo.gl/73zSrtNQB9iaGdGH6" TargetMode="External"/><Relationship Id="rId1584" Type="http://schemas.openxmlformats.org/officeDocument/2006/relationships/hyperlink" Target="https://yamap.com/activities/17811658" TargetMode="External"/><Relationship Id="rId1791" Type="http://schemas.openxmlformats.org/officeDocument/2006/relationships/hyperlink" Target="https://yamap.com/activities/9754180" TargetMode="External"/><Relationship Id="rId2428" Type="http://schemas.openxmlformats.org/officeDocument/2006/relationships/hyperlink" Target="https://yamap.com/activities/21291555" TargetMode="External"/><Relationship Id="rId2635" Type="http://schemas.openxmlformats.org/officeDocument/2006/relationships/hyperlink" Target="https://yamap.com/activities/27239826" TargetMode="External"/><Relationship Id="rId2842" Type="http://schemas.openxmlformats.org/officeDocument/2006/relationships/hyperlink" Target="https://photos.app.goo.gl/AXPMFcsXpNbedBVy5" TargetMode="External"/><Relationship Id="rId83" Type="http://schemas.openxmlformats.org/officeDocument/2006/relationships/hyperlink" Target="https://goo.gl/photos/TcuAsE1rirL79ivL9" TargetMode="External"/><Relationship Id="rId607" Type="http://schemas.openxmlformats.org/officeDocument/2006/relationships/hyperlink" Target="https://goo.gl/photos/zxsPd8eE29vpZ6ks9" TargetMode="External"/><Relationship Id="rId814" Type="http://schemas.openxmlformats.org/officeDocument/2006/relationships/hyperlink" Target="https://goo.gl/photos/bmY5QPhKooDTWGmM9" TargetMode="External"/><Relationship Id="rId1237" Type="http://schemas.openxmlformats.org/officeDocument/2006/relationships/hyperlink" Target="https://photos.app.goo.gl/fMWzwfzMM8HEYwbj9" TargetMode="External"/><Relationship Id="rId1444" Type="http://schemas.openxmlformats.org/officeDocument/2006/relationships/hyperlink" Target="https://photos.app.goo.gl/VtAzz1iRjV2wzmYp7" TargetMode="External"/><Relationship Id="rId1651" Type="http://schemas.openxmlformats.org/officeDocument/2006/relationships/hyperlink" Target="https://yamap.com/activities/15257148" TargetMode="External"/><Relationship Id="rId2702" Type="http://schemas.openxmlformats.org/officeDocument/2006/relationships/hyperlink" Target="https://photos.app.goo.gl/w8gYDCpGWoJf9o4H8" TargetMode="External"/><Relationship Id="rId1304" Type="http://schemas.openxmlformats.org/officeDocument/2006/relationships/hyperlink" Target="https://photos.app.goo.gl/ASmUBQedSYbWzMzY6" TargetMode="External"/><Relationship Id="rId1511" Type="http://schemas.openxmlformats.org/officeDocument/2006/relationships/hyperlink" Target="https://photos.app.goo.gl/ZB5esuBTzPTUgcrz6" TargetMode="External"/><Relationship Id="rId10" Type="http://schemas.openxmlformats.org/officeDocument/2006/relationships/hyperlink" Target="https://photos.app.goo.gl/xwfJLJIihacx7k6z2" TargetMode="External"/><Relationship Id="rId397" Type="http://schemas.openxmlformats.org/officeDocument/2006/relationships/hyperlink" Target="https://goo.gl/photos/JpUjjQnQR85ofngR7" TargetMode="External"/><Relationship Id="rId2078" Type="http://schemas.openxmlformats.org/officeDocument/2006/relationships/hyperlink" Target="https://yamap.com/activities/3026897" TargetMode="External"/><Relationship Id="rId2285" Type="http://schemas.openxmlformats.org/officeDocument/2006/relationships/hyperlink" Target="https://yamap.com/activities/650685" TargetMode="External"/><Relationship Id="rId2492" Type="http://schemas.openxmlformats.org/officeDocument/2006/relationships/hyperlink" Target="https://photos.app.goo.gl/MM7UZM3YEa741Ras9" TargetMode="External"/><Relationship Id="rId257" Type="http://schemas.openxmlformats.org/officeDocument/2006/relationships/hyperlink" Target="https://goo.gl/photos/nrDAtv3bsuGppSgz6" TargetMode="External"/><Relationship Id="rId464" Type="http://schemas.openxmlformats.org/officeDocument/2006/relationships/hyperlink" Target="https://goo.gl/photos/3Kk9QJ8sctUxZ8De8" TargetMode="External"/><Relationship Id="rId1094" Type="http://schemas.openxmlformats.org/officeDocument/2006/relationships/hyperlink" Target="https://photos.app.goo.gl/xpKJkMaGpS3y56sK9" TargetMode="External"/><Relationship Id="rId2145" Type="http://schemas.openxmlformats.org/officeDocument/2006/relationships/hyperlink" Target="https://yamap.com/activities/1952426" TargetMode="External"/><Relationship Id="rId117" Type="http://schemas.openxmlformats.org/officeDocument/2006/relationships/hyperlink" Target="https://goo.gl/photos/ePvDptaGoRTL6LTE6" TargetMode="External"/><Relationship Id="rId671" Type="http://schemas.openxmlformats.org/officeDocument/2006/relationships/hyperlink" Target="https://goo.gl/photos/NfqBThKmjFjPHwNG9" TargetMode="External"/><Relationship Id="rId2352" Type="http://schemas.openxmlformats.org/officeDocument/2006/relationships/hyperlink" Target="https://photos.app.goo.gl/jDwsE87i6M5PsjEC8" TargetMode="External"/><Relationship Id="rId324" Type="http://schemas.openxmlformats.org/officeDocument/2006/relationships/hyperlink" Target="https://goo.gl/photos/UzvzUKMS5ReeKoVV8" TargetMode="External"/><Relationship Id="rId531" Type="http://schemas.openxmlformats.org/officeDocument/2006/relationships/hyperlink" Target="https://goo.gl/photos/XpH46SwC7GH2YaST9" TargetMode="External"/><Relationship Id="rId1161" Type="http://schemas.openxmlformats.org/officeDocument/2006/relationships/hyperlink" Target="https://photos.app.goo.gl/ghV3PnNQTUMvU4P76" TargetMode="External"/><Relationship Id="rId2005" Type="http://schemas.openxmlformats.org/officeDocument/2006/relationships/hyperlink" Target="https://yamap.com/activities/4374430" TargetMode="External"/><Relationship Id="rId2212" Type="http://schemas.openxmlformats.org/officeDocument/2006/relationships/hyperlink" Target="https://yamap.com/activities/1199954" TargetMode="External"/><Relationship Id="rId1021" Type="http://schemas.openxmlformats.org/officeDocument/2006/relationships/hyperlink" Target="https://photos.app.goo.gl/noCKwQTCXdAbSeA7A" TargetMode="External"/><Relationship Id="rId1978" Type="http://schemas.openxmlformats.org/officeDocument/2006/relationships/hyperlink" Target="https://yamap.com/activities/5010211" TargetMode="External"/><Relationship Id="rId1838" Type="http://schemas.openxmlformats.org/officeDocument/2006/relationships/hyperlink" Target="https://yamap.com/activities/8346193" TargetMode="External"/><Relationship Id="rId3053" Type="http://schemas.openxmlformats.org/officeDocument/2006/relationships/hyperlink" Target="https://yamap.com/activities/38339503" TargetMode="External"/><Relationship Id="rId181" Type="http://schemas.openxmlformats.org/officeDocument/2006/relationships/hyperlink" Target="https://goo.gl/photos/3aGfuAr2U2L9hcUz6" TargetMode="External"/><Relationship Id="rId1905" Type="http://schemas.openxmlformats.org/officeDocument/2006/relationships/hyperlink" Target="https://yamap.com/activities/6331942" TargetMode="External"/><Relationship Id="rId998" Type="http://schemas.openxmlformats.org/officeDocument/2006/relationships/hyperlink" Target="https://photos.app.goo.gl/4X3unwbCji3WsxRj7" TargetMode="External"/><Relationship Id="rId2679" Type="http://schemas.openxmlformats.org/officeDocument/2006/relationships/hyperlink" Target="https://yamap.com/activities/28328739" TargetMode="External"/><Relationship Id="rId2886" Type="http://schemas.openxmlformats.org/officeDocument/2006/relationships/hyperlink" Target="https://photos.app.goo.gl/QQZGkou9EvW1FpJU7" TargetMode="External"/><Relationship Id="rId858" Type="http://schemas.openxmlformats.org/officeDocument/2006/relationships/hyperlink" Target="https://goo.gl/photos/pY9pngcdMeyA7U9M7" TargetMode="External"/><Relationship Id="rId1488" Type="http://schemas.openxmlformats.org/officeDocument/2006/relationships/hyperlink" Target="https://photos.app.goo.gl/At4kcZELUT27BoJVA" TargetMode="External"/><Relationship Id="rId1695" Type="http://schemas.openxmlformats.org/officeDocument/2006/relationships/hyperlink" Target="https://yamap.com/activities/13412483" TargetMode="External"/><Relationship Id="rId2539" Type="http://schemas.openxmlformats.org/officeDocument/2006/relationships/hyperlink" Target="https://yamap.com/activities/24879476" TargetMode="External"/><Relationship Id="rId2746" Type="http://schemas.openxmlformats.org/officeDocument/2006/relationships/hyperlink" Target="https://photos.app.goo.gl/mnPpHU5AFp4uz9DX9" TargetMode="External"/><Relationship Id="rId2953" Type="http://schemas.openxmlformats.org/officeDocument/2006/relationships/hyperlink" Target="https://yamap.com/activities/35606527" TargetMode="External"/><Relationship Id="rId718" Type="http://schemas.openxmlformats.org/officeDocument/2006/relationships/hyperlink" Target="https://goo.gl/photos/qJNd9zJSACU46QRK7" TargetMode="External"/><Relationship Id="rId925" Type="http://schemas.openxmlformats.org/officeDocument/2006/relationships/hyperlink" Target="https://goo.gl/photos/FiL9SVgfRtwJhnG4A" TargetMode="External"/><Relationship Id="rId1348" Type="http://schemas.openxmlformats.org/officeDocument/2006/relationships/hyperlink" Target="https://photos.app.goo.gl/1r1XbA5ELeTwdQcd6" TargetMode="External"/><Relationship Id="rId1555" Type="http://schemas.openxmlformats.org/officeDocument/2006/relationships/hyperlink" Target="https://yamap.com/activities/18869205" TargetMode="External"/><Relationship Id="rId1762" Type="http://schemas.openxmlformats.org/officeDocument/2006/relationships/hyperlink" Target="https://yamap.com/activities/10716875" TargetMode="External"/><Relationship Id="rId2606" Type="http://schemas.openxmlformats.org/officeDocument/2006/relationships/hyperlink" Target="https://photos.app.goo.gl/LJqRmVRCZLwW3CkW7" TargetMode="External"/><Relationship Id="rId1208" Type="http://schemas.openxmlformats.org/officeDocument/2006/relationships/hyperlink" Target="https://photos.app.goo.gl/Eh5koNpgCoyiUW1a9" TargetMode="External"/><Relationship Id="rId1415" Type="http://schemas.openxmlformats.org/officeDocument/2006/relationships/hyperlink" Target="https://photos.app.goo.gl/BeAAN4HNGivPz1CPA" TargetMode="External"/><Relationship Id="rId2813" Type="http://schemas.openxmlformats.org/officeDocument/2006/relationships/hyperlink" Target="https://yamap.com/activities/31962649" TargetMode="External"/><Relationship Id="rId54" Type="http://schemas.openxmlformats.org/officeDocument/2006/relationships/hyperlink" Target="https://photos.app.goo.gl/QByJvLPgSS1dMKPE3" TargetMode="External"/><Relationship Id="rId1622" Type="http://schemas.openxmlformats.org/officeDocument/2006/relationships/hyperlink" Target="https://yamap.com/activities/16220284" TargetMode="External"/><Relationship Id="rId2091" Type="http://schemas.openxmlformats.org/officeDocument/2006/relationships/hyperlink" Target="https://yamap.com/activities/2839484" TargetMode="External"/><Relationship Id="rId2189" Type="http://schemas.openxmlformats.org/officeDocument/2006/relationships/hyperlink" Target="https://yamap.com/activities/1448410" TargetMode="External"/><Relationship Id="rId270" Type="http://schemas.openxmlformats.org/officeDocument/2006/relationships/hyperlink" Target="https://goo.gl/photos/t7D3HA28nM7FdaXT6" TargetMode="External"/><Relationship Id="rId2396" Type="http://schemas.openxmlformats.org/officeDocument/2006/relationships/hyperlink" Target="https://photos.app.goo.gl/EBR8WC88PXeTZM3k9" TargetMode="External"/><Relationship Id="rId3002" Type="http://schemas.openxmlformats.org/officeDocument/2006/relationships/hyperlink" Target="https://photos.app.goo.gl/VARWeh81ptvtdyiD6" TargetMode="External"/><Relationship Id="rId130" Type="http://schemas.openxmlformats.org/officeDocument/2006/relationships/hyperlink" Target="https://goo.gl/photos/hqRDvUcABGfYjPx36" TargetMode="External"/><Relationship Id="rId368" Type="http://schemas.openxmlformats.org/officeDocument/2006/relationships/hyperlink" Target="https://goo.gl/photos/BvtLfmGJNm3u3bTW7" TargetMode="External"/><Relationship Id="rId575" Type="http://schemas.openxmlformats.org/officeDocument/2006/relationships/hyperlink" Target="https://goo.gl/photos/R9uY5noK165BWR9V7" TargetMode="External"/><Relationship Id="rId782" Type="http://schemas.openxmlformats.org/officeDocument/2006/relationships/hyperlink" Target="https://goo.gl/photos/Ht3xgXXpkx7SmAkr5" TargetMode="External"/><Relationship Id="rId2049" Type="http://schemas.openxmlformats.org/officeDocument/2006/relationships/hyperlink" Target="https://yamap.com/activities/3440872" TargetMode="External"/><Relationship Id="rId2256" Type="http://schemas.openxmlformats.org/officeDocument/2006/relationships/hyperlink" Target="https://yamap.com/activities/790809" TargetMode="External"/><Relationship Id="rId2463" Type="http://schemas.openxmlformats.org/officeDocument/2006/relationships/hyperlink" Target="https://yamap.com/activities/19587455" TargetMode="External"/><Relationship Id="rId2670" Type="http://schemas.openxmlformats.org/officeDocument/2006/relationships/hyperlink" Target="https://photos.app.goo.gl/Yi65F7Jv8xzRoLx39" TargetMode="External"/><Relationship Id="rId228" Type="http://schemas.openxmlformats.org/officeDocument/2006/relationships/hyperlink" Target="https://goo.gl/photos/f9C1x1Mi5bZx5hV26" TargetMode="External"/><Relationship Id="rId435" Type="http://schemas.openxmlformats.org/officeDocument/2006/relationships/hyperlink" Target="https://goo.gl/photos/D753w83n4rR7KvTd6" TargetMode="External"/><Relationship Id="rId642" Type="http://schemas.openxmlformats.org/officeDocument/2006/relationships/hyperlink" Target="https://goo.gl/photos/axq96Xz6em6HFo1G8" TargetMode="External"/><Relationship Id="rId1065" Type="http://schemas.openxmlformats.org/officeDocument/2006/relationships/hyperlink" Target="https://photos.app.goo.gl/LA4RDWqC2SPhdKpW9" TargetMode="External"/><Relationship Id="rId1272" Type="http://schemas.openxmlformats.org/officeDocument/2006/relationships/hyperlink" Target="https://photos.app.goo.gl/tJCjPh8cS7gnMCy57" TargetMode="External"/><Relationship Id="rId2116" Type="http://schemas.openxmlformats.org/officeDocument/2006/relationships/hyperlink" Target="https://yamap.com/activities/2442167" TargetMode="External"/><Relationship Id="rId2323" Type="http://schemas.openxmlformats.org/officeDocument/2006/relationships/hyperlink" Target="https://yamap.com/activities/405861" TargetMode="External"/><Relationship Id="rId2530" Type="http://schemas.openxmlformats.org/officeDocument/2006/relationships/hyperlink" Target="https://photos.app.goo.gl/5xc6PVq6yo2HYRML6" TargetMode="External"/><Relationship Id="rId2768" Type="http://schemas.openxmlformats.org/officeDocument/2006/relationships/hyperlink" Target="https://photos.app.goo.gl/x9tyLcUCZcvdx8Mg6" TargetMode="External"/><Relationship Id="rId2975" Type="http://schemas.openxmlformats.org/officeDocument/2006/relationships/hyperlink" Target="https://yamap.com/activities/36365095" TargetMode="External"/><Relationship Id="rId502" Type="http://schemas.openxmlformats.org/officeDocument/2006/relationships/hyperlink" Target="https://goo.gl/photos/GDwAM2o6fhfPiZGd9" TargetMode="External"/><Relationship Id="rId947" Type="http://schemas.openxmlformats.org/officeDocument/2006/relationships/hyperlink" Target="https://photos.app.goo.gl/Cv7XUfmywWqWWs5w6" TargetMode="External"/><Relationship Id="rId1132" Type="http://schemas.openxmlformats.org/officeDocument/2006/relationships/hyperlink" Target="https://photos.app.goo.gl/wXFsRMWbnY3ft7J27" TargetMode="External"/><Relationship Id="rId1577" Type="http://schemas.openxmlformats.org/officeDocument/2006/relationships/hyperlink" Target="https://yamap.com/activities/18096815" TargetMode="External"/><Relationship Id="rId1784" Type="http://schemas.openxmlformats.org/officeDocument/2006/relationships/hyperlink" Target="https://yamap.com/activities/10025349" TargetMode="External"/><Relationship Id="rId1991" Type="http://schemas.openxmlformats.org/officeDocument/2006/relationships/hyperlink" Target="https://yamap.com/activities/4676924" TargetMode="External"/><Relationship Id="rId2628" Type="http://schemas.openxmlformats.org/officeDocument/2006/relationships/hyperlink" Target="https://yamap.com/activities/27060524" TargetMode="External"/><Relationship Id="rId2835" Type="http://schemas.openxmlformats.org/officeDocument/2006/relationships/hyperlink" Target="https://yamap.com/activities/32534243" TargetMode="External"/><Relationship Id="rId76" Type="http://schemas.openxmlformats.org/officeDocument/2006/relationships/hyperlink" Target="https://photos.app.goo.gl/Kg7wkjHBtNDwWrGn1" TargetMode="External"/><Relationship Id="rId807" Type="http://schemas.openxmlformats.org/officeDocument/2006/relationships/hyperlink" Target="https://goo.gl/photos/jNCyG9hkqYnAWKDP7" TargetMode="External"/><Relationship Id="rId1437" Type="http://schemas.openxmlformats.org/officeDocument/2006/relationships/hyperlink" Target="https://photos.app.goo.gl/6K6WMay8jHjs6rv29" TargetMode="External"/><Relationship Id="rId1644" Type="http://schemas.openxmlformats.org/officeDocument/2006/relationships/hyperlink" Target="https://yamap.com/activities/15518639" TargetMode="External"/><Relationship Id="rId1851" Type="http://schemas.openxmlformats.org/officeDocument/2006/relationships/hyperlink" Target="https://yamap.com/activities/7861514" TargetMode="External"/><Relationship Id="rId2902" Type="http://schemas.openxmlformats.org/officeDocument/2006/relationships/hyperlink" Target="https://photos.app.goo.gl/GRPUpAMrLoPzJbQa9" TargetMode="External"/><Relationship Id="rId3097" Type="http://schemas.openxmlformats.org/officeDocument/2006/relationships/hyperlink" Target="https://yamap.com/activities/39789041" TargetMode="External"/><Relationship Id="rId1504" Type="http://schemas.openxmlformats.org/officeDocument/2006/relationships/hyperlink" Target="https://photos.app.goo.gl/QZMVf6ygtRyEBNdC6" TargetMode="External"/><Relationship Id="rId1711" Type="http://schemas.openxmlformats.org/officeDocument/2006/relationships/hyperlink" Target="https://yamap.com/activities/12702752" TargetMode="External"/><Relationship Id="rId1949" Type="http://schemas.openxmlformats.org/officeDocument/2006/relationships/hyperlink" Target="https://yamap.com/activities/5518358" TargetMode="External"/><Relationship Id="rId292" Type="http://schemas.openxmlformats.org/officeDocument/2006/relationships/hyperlink" Target="https://goo.gl/photos/A1NbKmneou5urXfj9" TargetMode="External"/><Relationship Id="rId1809" Type="http://schemas.openxmlformats.org/officeDocument/2006/relationships/hyperlink" Target="https://yamap.com/activities/9344682" TargetMode="External"/><Relationship Id="rId597" Type="http://schemas.openxmlformats.org/officeDocument/2006/relationships/hyperlink" Target="https://goo.gl/photos/t3b6s49kjXtayCHT8" TargetMode="External"/><Relationship Id="rId2180" Type="http://schemas.openxmlformats.org/officeDocument/2006/relationships/hyperlink" Target="https://yamap.com/activities/1559165" TargetMode="External"/><Relationship Id="rId2278" Type="http://schemas.openxmlformats.org/officeDocument/2006/relationships/hyperlink" Target="https://yamap.com/activities/676108" TargetMode="External"/><Relationship Id="rId2485" Type="http://schemas.openxmlformats.org/officeDocument/2006/relationships/hyperlink" Target="https://yamap.com/activities/23466103" TargetMode="External"/><Relationship Id="rId3024" Type="http://schemas.openxmlformats.org/officeDocument/2006/relationships/hyperlink" Target="https://photos.app.goo.gl/ySQZuz5jnLhWZNoR7" TargetMode="External"/><Relationship Id="rId152" Type="http://schemas.openxmlformats.org/officeDocument/2006/relationships/hyperlink" Target="https://goo.gl/photos/CagKMmUfcNdie9S17" TargetMode="External"/><Relationship Id="rId457" Type="http://schemas.openxmlformats.org/officeDocument/2006/relationships/hyperlink" Target="https://goo.gl/photos/Xf8qj4ddtbTs9jeY9" TargetMode="External"/><Relationship Id="rId1087" Type="http://schemas.openxmlformats.org/officeDocument/2006/relationships/hyperlink" Target="https://photos.app.goo.gl/LV8Ymm3t1p8XUqrr8" TargetMode="External"/><Relationship Id="rId1294" Type="http://schemas.openxmlformats.org/officeDocument/2006/relationships/hyperlink" Target="https://photos.app.goo.gl/Za4AB4ztaCQxQyJB7" TargetMode="External"/><Relationship Id="rId2040" Type="http://schemas.openxmlformats.org/officeDocument/2006/relationships/hyperlink" Target="https://yamap.com/activities/3649680" TargetMode="External"/><Relationship Id="rId2138" Type="http://schemas.openxmlformats.org/officeDocument/2006/relationships/hyperlink" Target="https://yamap.com/activities/2037345" TargetMode="External"/><Relationship Id="rId2692" Type="http://schemas.openxmlformats.org/officeDocument/2006/relationships/hyperlink" Target="https://photos.app.goo.gl/pB8BLFjkWUks9A9y8" TargetMode="External"/><Relationship Id="rId2997" Type="http://schemas.openxmlformats.org/officeDocument/2006/relationships/hyperlink" Target="https://yamap.com/activities/36779444" TargetMode="External"/><Relationship Id="rId664" Type="http://schemas.openxmlformats.org/officeDocument/2006/relationships/hyperlink" Target="https://goo.gl/photos/3Yx6vvJCgkBjjUpY9" TargetMode="External"/><Relationship Id="rId871" Type="http://schemas.openxmlformats.org/officeDocument/2006/relationships/hyperlink" Target="https://goo.gl/photos/zAUrfVqgNnxm2o3R9" TargetMode="External"/><Relationship Id="rId969" Type="http://schemas.openxmlformats.org/officeDocument/2006/relationships/hyperlink" Target="https://photos.app.goo.gl/paAtoMF8NFUrAiG18" TargetMode="External"/><Relationship Id="rId1599" Type="http://schemas.openxmlformats.org/officeDocument/2006/relationships/hyperlink" Target="https://yamap.com/activities/17072780" TargetMode="External"/><Relationship Id="rId2345" Type="http://schemas.openxmlformats.org/officeDocument/2006/relationships/hyperlink" Target="https://yamap.com/activities/253856" TargetMode="External"/><Relationship Id="rId2552" Type="http://schemas.openxmlformats.org/officeDocument/2006/relationships/hyperlink" Target="https://photos.app.goo.gl/B6xKYKrX2DSySeFm9" TargetMode="External"/><Relationship Id="rId317" Type="http://schemas.openxmlformats.org/officeDocument/2006/relationships/hyperlink" Target="https://goo.gl/photos/PkP9mu7YgPDzHpfM8" TargetMode="External"/><Relationship Id="rId524" Type="http://schemas.openxmlformats.org/officeDocument/2006/relationships/hyperlink" Target="https://goo.gl/photos/3CmJ7pQk2aEDcTpa8" TargetMode="External"/><Relationship Id="rId731" Type="http://schemas.openxmlformats.org/officeDocument/2006/relationships/hyperlink" Target="https://goo.gl/photos/kPr68Ec4cLjE2wmJ8" TargetMode="External"/><Relationship Id="rId1154" Type="http://schemas.openxmlformats.org/officeDocument/2006/relationships/hyperlink" Target="https://photos.app.goo.gl/zfY5KeUES6WLZ5kF7" TargetMode="External"/><Relationship Id="rId1361" Type="http://schemas.openxmlformats.org/officeDocument/2006/relationships/hyperlink" Target="https://photos.app.goo.gl/K7Z5HqZBTvijF81p7" TargetMode="External"/><Relationship Id="rId1459" Type="http://schemas.openxmlformats.org/officeDocument/2006/relationships/hyperlink" Target="https://photos.app.goo.gl/hUHmrhVT7agG3fon9" TargetMode="External"/><Relationship Id="rId2205" Type="http://schemas.openxmlformats.org/officeDocument/2006/relationships/hyperlink" Target="https://yamap.com/activities/1290345" TargetMode="External"/><Relationship Id="rId2412" Type="http://schemas.openxmlformats.org/officeDocument/2006/relationships/hyperlink" Target="https://yamap.com/activities/21839890" TargetMode="External"/><Relationship Id="rId2857" Type="http://schemas.openxmlformats.org/officeDocument/2006/relationships/hyperlink" Target="https://yamap.com/activities/33165096" TargetMode="External"/><Relationship Id="rId98" Type="http://schemas.openxmlformats.org/officeDocument/2006/relationships/hyperlink" Target="https://goo.gl/photos/NBcbubi7KT134ZHG9" TargetMode="External"/><Relationship Id="rId829" Type="http://schemas.openxmlformats.org/officeDocument/2006/relationships/hyperlink" Target="https://goo.gl/photos/7aBFQFDxWqeK2N5d9" TargetMode="External"/><Relationship Id="rId1014" Type="http://schemas.openxmlformats.org/officeDocument/2006/relationships/hyperlink" Target="https://photos.app.goo.gl/huTndYoWKSYQPLFbA" TargetMode="External"/><Relationship Id="rId1221" Type="http://schemas.openxmlformats.org/officeDocument/2006/relationships/hyperlink" Target="https://photos.app.goo.gl/mRCa9DBa6rnA2fVV9" TargetMode="External"/><Relationship Id="rId1666" Type="http://schemas.openxmlformats.org/officeDocument/2006/relationships/hyperlink" Target="https://yamap.com/activities/14632779" TargetMode="External"/><Relationship Id="rId1873" Type="http://schemas.openxmlformats.org/officeDocument/2006/relationships/hyperlink" Target="https://yamap.com/activities/7135204" TargetMode="External"/><Relationship Id="rId2717" Type="http://schemas.openxmlformats.org/officeDocument/2006/relationships/hyperlink" Target="https://yamap.com/activities/29429208" TargetMode="External"/><Relationship Id="rId2924" Type="http://schemas.openxmlformats.org/officeDocument/2006/relationships/hyperlink" Target="https://photos.app.goo.gl/j6hqQdJSkNvsFVy57" TargetMode="External"/><Relationship Id="rId1319" Type="http://schemas.openxmlformats.org/officeDocument/2006/relationships/hyperlink" Target="https://photos.app.goo.gl/ssGCDbY7aGQmjwLp9" TargetMode="External"/><Relationship Id="rId1526" Type="http://schemas.openxmlformats.org/officeDocument/2006/relationships/hyperlink" Target="https://photos.app.goo.gl/fJ3a7cncDcnWyjwH6" TargetMode="External"/><Relationship Id="rId1733" Type="http://schemas.openxmlformats.org/officeDocument/2006/relationships/hyperlink" Target="https://yamap.com/activities/11842070" TargetMode="External"/><Relationship Id="rId1940" Type="http://schemas.openxmlformats.org/officeDocument/2006/relationships/hyperlink" Target="https://yamap.com/activities/5660529" TargetMode="External"/><Relationship Id="rId25" Type="http://schemas.openxmlformats.org/officeDocument/2006/relationships/hyperlink" Target="https://photos.app.goo.gl/IRczBHF56FeYLCip1" TargetMode="External"/><Relationship Id="rId1800" Type="http://schemas.openxmlformats.org/officeDocument/2006/relationships/hyperlink" Target="https://yamap.com/activities/9514935" TargetMode="External"/><Relationship Id="rId3046" Type="http://schemas.openxmlformats.org/officeDocument/2006/relationships/hyperlink" Target="https://photos.app.goo.gl/9uicLbB9cFjWhHYLA" TargetMode="External"/><Relationship Id="rId174" Type="http://schemas.openxmlformats.org/officeDocument/2006/relationships/hyperlink" Target="https://goo.gl/photos/mNkC6YuK4FTYF4bn9" TargetMode="External"/><Relationship Id="rId381" Type="http://schemas.openxmlformats.org/officeDocument/2006/relationships/hyperlink" Target="https://goo.gl/photos/BJXt3K76vTYrJo279" TargetMode="External"/><Relationship Id="rId2062" Type="http://schemas.openxmlformats.org/officeDocument/2006/relationships/hyperlink" Target="https://yamap.com/activities/3248169" TargetMode="External"/><Relationship Id="rId3113" Type="http://schemas.openxmlformats.org/officeDocument/2006/relationships/hyperlink" Target="https://yamap.com/activities/40820245" TargetMode="External"/><Relationship Id="rId241" Type="http://schemas.openxmlformats.org/officeDocument/2006/relationships/hyperlink" Target="https://goo.gl/photos/HtMSGR2NmZRrC5Zw9" TargetMode="External"/><Relationship Id="rId479" Type="http://schemas.openxmlformats.org/officeDocument/2006/relationships/hyperlink" Target="https://goo.gl/photos/iWiW3Gs8H3tJB4Qm8" TargetMode="External"/><Relationship Id="rId686" Type="http://schemas.openxmlformats.org/officeDocument/2006/relationships/hyperlink" Target="https://goo.gl/photos/bLDNGsXB797yxCECA" TargetMode="External"/><Relationship Id="rId893" Type="http://schemas.openxmlformats.org/officeDocument/2006/relationships/hyperlink" Target="https://goo.gl/photos/inf8rv4WsJDpsS4i6" TargetMode="External"/><Relationship Id="rId2367" Type="http://schemas.openxmlformats.org/officeDocument/2006/relationships/hyperlink" Target="https://photos.app.goo.gl/U9pqWzV4qAm2D1uE9" TargetMode="External"/><Relationship Id="rId2574" Type="http://schemas.openxmlformats.org/officeDocument/2006/relationships/hyperlink" Target="https://yamap.com/activities/25724367" TargetMode="External"/><Relationship Id="rId2781" Type="http://schemas.openxmlformats.org/officeDocument/2006/relationships/hyperlink" Target="https://yamap.com/activities/30927068" TargetMode="External"/><Relationship Id="rId339" Type="http://schemas.openxmlformats.org/officeDocument/2006/relationships/hyperlink" Target="https://goo.gl/photos/kqmBBBivhLQHM8X28" TargetMode="External"/><Relationship Id="rId546" Type="http://schemas.openxmlformats.org/officeDocument/2006/relationships/hyperlink" Target="https://goo.gl/photos/M7YA16y6ScygEtr28" TargetMode="External"/><Relationship Id="rId753" Type="http://schemas.openxmlformats.org/officeDocument/2006/relationships/hyperlink" Target="https://photos.app.goo.gl/A7T164NPenlxT6Sf2" TargetMode="External"/><Relationship Id="rId1176" Type="http://schemas.openxmlformats.org/officeDocument/2006/relationships/hyperlink" Target="https://photos.app.goo.gl/Db8Yfsa2ZNXYAyTD9" TargetMode="External"/><Relationship Id="rId1383" Type="http://schemas.openxmlformats.org/officeDocument/2006/relationships/hyperlink" Target="https://photos.app.goo.gl/xJ8W43tcxdZCVHws6" TargetMode="External"/><Relationship Id="rId2227" Type="http://schemas.openxmlformats.org/officeDocument/2006/relationships/hyperlink" Target="https://yamap.com/activities/1031458" TargetMode="External"/><Relationship Id="rId2434" Type="http://schemas.openxmlformats.org/officeDocument/2006/relationships/hyperlink" Target="https://yamap.com/activities/21152830" TargetMode="External"/><Relationship Id="rId2879" Type="http://schemas.openxmlformats.org/officeDocument/2006/relationships/hyperlink" Target="https://yamap.com/activities/33689031" TargetMode="External"/><Relationship Id="rId101" Type="http://schemas.openxmlformats.org/officeDocument/2006/relationships/hyperlink" Target="https://goo.gl/photos/Ry8M9oUegsiQaobG9" TargetMode="External"/><Relationship Id="rId406" Type="http://schemas.openxmlformats.org/officeDocument/2006/relationships/hyperlink" Target="https://goo.gl/photos/iGgPqYMighKStvML8" TargetMode="External"/><Relationship Id="rId960" Type="http://schemas.openxmlformats.org/officeDocument/2006/relationships/hyperlink" Target="https://photos.app.goo.gl/DE4n3YDDykEKh9xb6" TargetMode="External"/><Relationship Id="rId1036" Type="http://schemas.openxmlformats.org/officeDocument/2006/relationships/hyperlink" Target="https://photos.app.goo.gl/3Z5sYdLVe5MCcd4w6" TargetMode="External"/><Relationship Id="rId1243" Type="http://schemas.openxmlformats.org/officeDocument/2006/relationships/hyperlink" Target="https://photos.app.goo.gl/Zs8pXeHxeMPBHVDH9" TargetMode="External"/><Relationship Id="rId1590" Type="http://schemas.openxmlformats.org/officeDocument/2006/relationships/hyperlink" Target="https://yamap.com/activities/17575085" TargetMode="External"/><Relationship Id="rId1688" Type="http://schemas.openxmlformats.org/officeDocument/2006/relationships/hyperlink" Target="https://yamap.com/activities/13757472" TargetMode="External"/><Relationship Id="rId1895" Type="http://schemas.openxmlformats.org/officeDocument/2006/relationships/hyperlink" Target="https://yamap.com/activities/6562210" TargetMode="External"/><Relationship Id="rId2641" Type="http://schemas.openxmlformats.org/officeDocument/2006/relationships/hyperlink" Target="https://yamap.com/activities/27378455" TargetMode="External"/><Relationship Id="rId2739" Type="http://schemas.openxmlformats.org/officeDocument/2006/relationships/hyperlink" Target="https://yamap.com/activities/30019068" TargetMode="External"/><Relationship Id="rId2946" Type="http://schemas.openxmlformats.org/officeDocument/2006/relationships/hyperlink" Target="https://photos.app.goo.gl/HR8btPnsJNy2YFc49" TargetMode="External"/><Relationship Id="rId613" Type="http://schemas.openxmlformats.org/officeDocument/2006/relationships/hyperlink" Target="https://goo.gl/photos/us2zsTejYaMFhMjNA" TargetMode="External"/><Relationship Id="rId820" Type="http://schemas.openxmlformats.org/officeDocument/2006/relationships/hyperlink" Target="https://goo.gl/photos/s4GABV7YiGTDP9vS6" TargetMode="External"/><Relationship Id="rId918" Type="http://schemas.openxmlformats.org/officeDocument/2006/relationships/hyperlink" Target="https://goo.gl/photos/VoMpVehijTtzctsK9" TargetMode="External"/><Relationship Id="rId1450" Type="http://schemas.openxmlformats.org/officeDocument/2006/relationships/hyperlink" Target="https://photos.app.goo.gl/eZfUqmk3eVGZLx9T6" TargetMode="External"/><Relationship Id="rId1548" Type="http://schemas.openxmlformats.org/officeDocument/2006/relationships/hyperlink" Target="https://yamap.com/activities/19205440" TargetMode="External"/><Relationship Id="rId1755" Type="http://schemas.openxmlformats.org/officeDocument/2006/relationships/hyperlink" Target="https://yamap.com/activities/11032420" TargetMode="External"/><Relationship Id="rId2501" Type="http://schemas.openxmlformats.org/officeDocument/2006/relationships/hyperlink" Target="https://photos.app.goo.gl/9eFQKqXXAuuSwxNv7" TargetMode="External"/><Relationship Id="rId1103" Type="http://schemas.openxmlformats.org/officeDocument/2006/relationships/hyperlink" Target="https://photos.app.goo.gl/pFCdC3DyYCGjidCH7" TargetMode="External"/><Relationship Id="rId1310" Type="http://schemas.openxmlformats.org/officeDocument/2006/relationships/hyperlink" Target="https://photos.app.goo.gl/pu1rdMmYydf5X2xA6" TargetMode="External"/><Relationship Id="rId1408" Type="http://schemas.openxmlformats.org/officeDocument/2006/relationships/hyperlink" Target="https://photos.app.goo.gl/nuf4Vmm8fxCyoFd99" TargetMode="External"/><Relationship Id="rId1962" Type="http://schemas.openxmlformats.org/officeDocument/2006/relationships/hyperlink" Target="https://yamap.com/activities/5281948" TargetMode="External"/><Relationship Id="rId2806" Type="http://schemas.openxmlformats.org/officeDocument/2006/relationships/hyperlink" Target="https://photos.app.goo.gl/u5et1rJUaaKZFmMS6" TargetMode="External"/><Relationship Id="rId47" Type="http://schemas.openxmlformats.org/officeDocument/2006/relationships/hyperlink" Target="https://photos.app.goo.gl/G4EzlO0d2LTs3LDc2" TargetMode="External"/><Relationship Id="rId1615" Type="http://schemas.openxmlformats.org/officeDocument/2006/relationships/hyperlink" Target="https://yamap.com/activities/16427692" TargetMode="External"/><Relationship Id="rId1822" Type="http://schemas.openxmlformats.org/officeDocument/2006/relationships/hyperlink" Target="https://yamap.com/activities/8937561" TargetMode="External"/><Relationship Id="rId3068" Type="http://schemas.openxmlformats.org/officeDocument/2006/relationships/hyperlink" Target="https://photos.app.goo.gl/fQFRP31Prn3KGDgm9" TargetMode="External"/><Relationship Id="rId196" Type="http://schemas.openxmlformats.org/officeDocument/2006/relationships/hyperlink" Target="https://goo.gl/photos/FyHkYkyoSor8krAT8" TargetMode="External"/><Relationship Id="rId2084" Type="http://schemas.openxmlformats.org/officeDocument/2006/relationships/hyperlink" Target="https://yamap.com/activities/2954867" TargetMode="External"/><Relationship Id="rId2291" Type="http://schemas.openxmlformats.org/officeDocument/2006/relationships/hyperlink" Target="https://yamap.com/activities/607624" TargetMode="External"/><Relationship Id="rId263" Type="http://schemas.openxmlformats.org/officeDocument/2006/relationships/hyperlink" Target="https://goo.gl/photos/xTZjxAD9CvZRoM198" TargetMode="External"/><Relationship Id="rId470" Type="http://schemas.openxmlformats.org/officeDocument/2006/relationships/hyperlink" Target="https://goo.gl/photos/WGuUnWWE75xdNA6J6" TargetMode="External"/><Relationship Id="rId2151" Type="http://schemas.openxmlformats.org/officeDocument/2006/relationships/hyperlink" Target="https://yamap.com/activities/1884717" TargetMode="External"/><Relationship Id="rId2389" Type="http://schemas.openxmlformats.org/officeDocument/2006/relationships/hyperlink" Target="https://photos.app.goo.gl/E5thsVX4n36XpUrFA" TargetMode="External"/><Relationship Id="rId2596" Type="http://schemas.openxmlformats.org/officeDocument/2006/relationships/hyperlink" Target="https://photos.app.goo.gl/kmW1FrG8P5ZJ9at6A" TargetMode="External"/><Relationship Id="rId123" Type="http://schemas.openxmlformats.org/officeDocument/2006/relationships/hyperlink" Target="https://goo.gl/photos/znMgxNb1RWz7gRkdA" TargetMode="External"/><Relationship Id="rId330" Type="http://schemas.openxmlformats.org/officeDocument/2006/relationships/hyperlink" Target="https://goo.gl/photos/WLbxqDg9FyvWT5iMA" TargetMode="External"/><Relationship Id="rId568" Type="http://schemas.openxmlformats.org/officeDocument/2006/relationships/hyperlink" Target="https://goo.gl/photos/T9RLDXNZgnZS65Hj7" TargetMode="External"/><Relationship Id="rId775" Type="http://schemas.openxmlformats.org/officeDocument/2006/relationships/hyperlink" Target="https://goo.gl/photos/ZAhLoevXHLR2emU69" TargetMode="External"/><Relationship Id="rId982" Type="http://schemas.openxmlformats.org/officeDocument/2006/relationships/hyperlink" Target="https://photos.app.goo.gl/UgVbQ8wXHgoEd1th8" TargetMode="External"/><Relationship Id="rId1198" Type="http://schemas.openxmlformats.org/officeDocument/2006/relationships/hyperlink" Target="https://photos.app.goo.gl/rUeKGepZvkhGJWkQ9" TargetMode="External"/><Relationship Id="rId2011" Type="http://schemas.openxmlformats.org/officeDocument/2006/relationships/hyperlink" Target="https://yamap.com/activities/4176988" TargetMode="External"/><Relationship Id="rId2249" Type="http://schemas.openxmlformats.org/officeDocument/2006/relationships/hyperlink" Target="https://yamap.com/activities/858192" TargetMode="External"/><Relationship Id="rId2456" Type="http://schemas.openxmlformats.org/officeDocument/2006/relationships/hyperlink" Target="https://yamap.com/activities/20073671" TargetMode="External"/><Relationship Id="rId2663" Type="http://schemas.openxmlformats.org/officeDocument/2006/relationships/hyperlink" Target="https://yamap.com/activities/27973659" TargetMode="External"/><Relationship Id="rId2870" Type="http://schemas.openxmlformats.org/officeDocument/2006/relationships/hyperlink" Target="https://photos.app.goo.gl/WPcqG8SaZaMMfXcz5" TargetMode="External"/><Relationship Id="rId428" Type="http://schemas.openxmlformats.org/officeDocument/2006/relationships/hyperlink" Target="https://goo.gl/photos/UEdN62TVdEWL92487" TargetMode="External"/><Relationship Id="rId635" Type="http://schemas.openxmlformats.org/officeDocument/2006/relationships/hyperlink" Target="https://goo.gl/photos/1Gf1MuSGV72djBDJ7" TargetMode="External"/><Relationship Id="rId842" Type="http://schemas.openxmlformats.org/officeDocument/2006/relationships/hyperlink" Target="https://goo.gl/photos/YZrFZ7AYUM5DCF1P6" TargetMode="External"/><Relationship Id="rId1058" Type="http://schemas.openxmlformats.org/officeDocument/2006/relationships/hyperlink" Target="https://photos.app.goo.gl/5UQy88oC74tpzgwW9" TargetMode="External"/><Relationship Id="rId1265" Type="http://schemas.openxmlformats.org/officeDocument/2006/relationships/hyperlink" Target="https://photos.app.goo.gl/Xb3cs5RzmNyL6C5v9" TargetMode="External"/><Relationship Id="rId1472" Type="http://schemas.openxmlformats.org/officeDocument/2006/relationships/hyperlink" Target="https://photos.app.goo.gl/qJfcdDt93UjYX5fT9" TargetMode="External"/><Relationship Id="rId2109" Type="http://schemas.openxmlformats.org/officeDocument/2006/relationships/hyperlink" Target="https://yamap.com/activities/2586867" TargetMode="External"/><Relationship Id="rId2316" Type="http://schemas.openxmlformats.org/officeDocument/2006/relationships/hyperlink" Target="https://yamap.com/activities/461510" TargetMode="External"/><Relationship Id="rId2523" Type="http://schemas.openxmlformats.org/officeDocument/2006/relationships/hyperlink" Target="https://photos.app.goo.gl/PeSuSdbFHwPp5JoW7" TargetMode="External"/><Relationship Id="rId2730" Type="http://schemas.openxmlformats.org/officeDocument/2006/relationships/hyperlink" Target="https://photos.app.goo.gl/2rz1LT3GTLC9Df41A" TargetMode="External"/><Relationship Id="rId2968" Type="http://schemas.openxmlformats.org/officeDocument/2006/relationships/hyperlink" Target="https://photos.app.goo.gl/uxrNoyXemaEqwTZB8" TargetMode="External"/><Relationship Id="rId702" Type="http://schemas.openxmlformats.org/officeDocument/2006/relationships/hyperlink" Target="https://goo.gl/photos/wSUHigpDC5vGGeo78" TargetMode="External"/><Relationship Id="rId1125" Type="http://schemas.openxmlformats.org/officeDocument/2006/relationships/hyperlink" Target="https://photos.app.goo.gl/kFKV3JApdjT1Dmi77" TargetMode="External"/><Relationship Id="rId1332" Type="http://schemas.openxmlformats.org/officeDocument/2006/relationships/hyperlink" Target="https://photos.app.goo.gl/pT2MEJUNCxsHyaVR9" TargetMode="External"/><Relationship Id="rId1777" Type="http://schemas.openxmlformats.org/officeDocument/2006/relationships/hyperlink" Target="https://yamap.com/activities/10250502" TargetMode="External"/><Relationship Id="rId1984" Type="http://schemas.openxmlformats.org/officeDocument/2006/relationships/hyperlink" Target="https://yamap.com/activities/4855350" TargetMode="External"/><Relationship Id="rId2828" Type="http://schemas.openxmlformats.org/officeDocument/2006/relationships/hyperlink" Target="https://photos.app.goo.gl/yTdiSYEdg1HNehfj7" TargetMode="External"/><Relationship Id="rId69" Type="http://schemas.openxmlformats.org/officeDocument/2006/relationships/hyperlink" Target="https://photos.app.goo.gl/WM6fWaaNe5XglOye2" TargetMode="External"/><Relationship Id="rId1637" Type="http://schemas.openxmlformats.org/officeDocument/2006/relationships/hyperlink" Target="https://yamap.com/activities/15733374" TargetMode="External"/><Relationship Id="rId1844" Type="http://schemas.openxmlformats.org/officeDocument/2006/relationships/hyperlink" Target="https://yamap.com/activities/8143799" TargetMode="External"/><Relationship Id="rId1704" Type="http://schemas.openxmlformats.org/officeDocument/2006/relationships/hyperlink" Target="https://yamap.com/activities/13056524" TargetMode="External"/><Relationship Id="rId285" Type="http://schemas.openxmlformats.org/officeDocument/2006/relationships/hyperlink" Target="https://goo.gl/photos/PoYN15GsVU6evu8a8" TargetMode="External"/><Relationship Id="rId1911" Type="http://schemas.openxmlformats.org/officeDocument/2006/relationships/hyperlink" Target="https://yamap.com/activities/6190292" TargetMode="External"/><Relationship Id="rId492" Type="http://schemas.openxmlformats.org/officeDocument/2006/relationships/hyperlink" Target="https://goo.gl/photos/PHiwqNzzSWvr7XkbA" TargetMode="External"/><Relationship Id="rId797" Type="http://schemas.openxmlformats.org/officeDocument/2006/relationships/hyperlink" Target="https://goo.gl/photos/NTDDscCmVDfqyyiP6" TargetMode="External"/><Relationship Id="rId2173" Type="http://schemas.openxmlformats.org/officeDocument/2006/relationships/hyperlink" Target="https://yamap.com/activities/1628037" TargetMode="External"/><Relationship Id="rId2380" Type="http://schemas.openxmlformats.org/officeDocument/2006/relationships/hyperlink" Target="https://photos.app.goo.gl/LRexFsvaniCWGEMc7" TargetMode="External"/><Relationship Id="rId2478" Type="http://schemas.openxmlformats.org/officeDocument/2006/relationships/hyperlink" Target="https://photos.app.goo.gl/8sDvJhVMtMfQt4dV6" TargetMode="External"/><Relationship Id="rId3017" Type="http://schemas.openxmlformats.org/officeDocument/2006/relationships/hyperlink" Target="https://yamap.com/activities/37371367" TargetMode="External"/><Relationship Id="rId145" Type="http://schemas.openxmlformats.org/officeDocument/2006/relationships/hyperlink" Target="https://goo.gl/photos/4m7SJwKULNaa5mV99" TargetMode="External"/><Relationship Id="rId352" Type="http://schemas.openxmlformats.org/officeDocument/2006/relationships/hyperlink" Target="https://goo.gl/photos/gfsGjdJMtsUyvG3R7" TargetMode="External"/><Relationship Id="rId1287" Type="http://schemas.openxmlformats.org/officeDocument/2006/relationships/hyperlink" Target="https://photos.app.goo.gl/q9V3qLVyH7aBvPhQ7" TargetMode="External"/><Relationship Id="rId2033" Type="http://schemas.openxmlformats.org/officeDocument/2006/relationships/hyperlink" Target="https://yamap.com/activities/3793847" TargetMode="External"/><Relationship Id="rId2240" Type="http://schemas.openxmlformats.org/officeDocument/2006/relationships/hyperlink" Target="https://yamap.com/activities/920623" TargetMode="External"/><Relationship Id="rId2685" Type="http://schemas.openxmlformats.org/officeDocument/2006/relationships/hyperlink" Target="https://yamap.com/activities/28611108" TargetMode="External"/><Relationship Id="rId2892" Type="http://schemas.openxmlformats.org/officeDocument/2006/relationships/hyperlink" Target="https://photos.app.goo.gl/qa3mNhJqnFWUS8dDA" TargetMode="External"/><Relationship Id="rId212" Type="http://schemas.openxmlformats.org/officeDocument/2006/relationships/hyperlink" Target="https://goo.gl/photos/dGk7cNeb2xbsGt8t8" TargetMode="External"/><Relationship Id="rId657" Type="http://schemas.openxmlformats.org/officeDocument/2006/relationships/hyperlink" Target="https://goo.gl/photos/RPYy6Wqt5gueSdBLA" TargetMode="External"/><Relationship Id="rId864" Type="http://schemas.openxmlformats.org/officeDocument/2006/relationships/hyperlink" Target="https://goo.gl/photos/FJ7jbcxKSC7P6kDD7" TargetMode="External"/><Relationship Id="rId1494" Type="http://schemas.openxmlformats.org/officeDocument/2006/relationships/hyperlink" Target="https://photos.app.goo.gl/ckhWRTWKcd7oUu4UA" TargetMode="External"/><Relationship Id="rId1799" Type="http://schemas.openxmlformats.org/officeDocument/2006/relationships/hyperlink" Target="https://yamap.com/activities/9533578" TargetMode="External"/><Relationship Id="rId2100" Type="http://schemas.openxmlformats.org/officeDocument/2006/relationships/hyperlink" Target="https://yamap.com/activities/2744718" TargetMode="External"/><Relationship Id="rId2338" Type="http://schemas.openxmlformats.org/officeDocument/2006/relationships/hyperlink" Target="https://yamap.com/activities/290540" TargetMode="External"/><Relationship Id="rId2545" Type="http://schemas.openxmlformats.org/officeDocument/2006/relationships/hyperlink" Target="https://yamap.com/activities/25059374" TargetMode="External"/><Relationship Id="rId2752" Type="http://schemas.openxmlformats.org/officeDocument/2006/relationships/hyperlink" Target="https://photos.app.goo.gl/bAjF42Rm5nG1bSCr8" TargetMode="External"/><Relationship Id="rId517" Type="http://schemas.openxmlformats.org/officeDocument/2006/relationships/hyperlink" Target="https://goo.gl/photos/3mwJ7aJKMt4A3FQY9" TargetMode="External"/><Relationship Id="rId724" Type="http://schemas.openxmlformats.org/officeDocument/2006/relationships/hyperlink" Target="https://goo.gl/photos/u65hhgJHmV9oJtTr7" TargetMode="External"/><Relationship Id="rId931" Type="http://schemas.openxmlformats.org/officeDocument/2006/relationships/hyperlink" Target="https://goo.gl/photos/zgnyexJTA2rgXreH6" TargetMode="External"/><Relationship Id="rId1147" Type="http://schemas.openxmlformats.org/officeDocument/2006/relationships/hyperlink" Target="https://photos.app.goo.gl/nUx6z3iW4t4zPJBRA" TargetMode="External"/><Relationship Id="rId1354" Type="http://schemas.openxmlformats.org/officeDocument/2006/relationships/hyperlink" Target="https://photos.app.goo.gl/pFmbuSKDZtMGq8rG6" TargetMode="External"/><Relationship Id="rId1561" Type="http://schemas.openxmlformats.org/officeDocument/2006/relationships/hyperlink" Target="https://yamap.com/activities/18643585" TargetMode="External"/><Relationship Id="rId2405" Type="http://schemas.openxmlformats.org/officeDocument/2006/relationships/hyperlink" Target="https://photos.app.goo.gl/HU1gzgDzQAF5necC9" TargetMode="External"/><Relationship Id="rId2612" Type="http://schemas.openxmlformats.org/officeDocument/2006/relationships/hyperlink" Target="https://photos.app.goo.gl/mdSzqKenCND23ndY7" TargetMode="External"/><Relationship Id="rId60" Type="http://schemas.openxmlformats.org/officeDocument/2006/relationships/hyperlink" Target="https://photos.app.goo.gl/h4AmNz1aHacf0BWE2" TargetMode="External"/><Relationship Id="rId1007" Type="http://schemas.openxmlformats.org/officeDocument/2006/relationships/hyperlink" Target="https://photos.app.goo.gl/a6DkjToSF84R6q4C8" TargetMode="External"/><Relationship Id="rId1214" Type="http://schemas.openxmlformats.org/officeDocument/2006/relationships/hyperlink" Target="https://photos.app.goo.gl/GDKf856h3dCgRVu4A" TargetMode="External"/><Relationship Id="rId1421" Type="http://schemas.openxmlformats.org/officeDocument/2006/relationships/hyperlink" Target="https://photos.app.goo.gl/DCGLDdeHVW121xZh7" TargetMode="External"/><Relationship Id="rId1659" Type="http://schemas.openxmlformats.org/officeDocument/2006/relationships/hyperlink" Target="https://yamap.com/activities/14936888" TargetMode="External"/><Relationship Id="rId1866" Type="http://schemas.openxmlformats.org/officeDocument/2006/relationships/hyperlink" Target="https://yamap.com/activities/7363318" TargetMode="External"/><Relationship Id="rId2917" Type="http://schemas.openxmlformats.org/officeDocument/2006/relationships/hyperlink" Target="https://yamap.com/activities/34686602" TargetMode="External"/><Relationship Id="rId3081" Type="http://schemas.openxmlformats.org/officeDocument/2006/relationships/hyperlink" Target="https://yamap.com/activities/39027505" TargetMode="External"/><Relationship Id="rId1519" Type="http://schemas.openxmlformats.org/officeDocument/2006/relationships/hyperlink" Target="https://photos.app.goo.gl/a8zY9fNxYJBRFUES7" TargetMode="External"/><Relationship Id="rId1726" Type="http://schemas.openxmlformats.org/officeDocument/2006/relationships/hyperlink" Target="https://yamap.com/activities/12074588" TargetMode="External"/><Relationship Id="rId1933" Type="http://schemas.openxmlformats.org/officeDocument/2006/relationships/hyperlink" Target="https://yamap.com/activities/5796403" TargetMode="External"/><Relationship Id="rId18" Type="http://schemas.openxmlformats.org/officeDocument/2006/relationships/hyperlink" Target="https://photos.app.goo.gl/E64rBcj2nAkdvnoD6" TargetMode="External"/><Relationship Id="rId2195" Type="http://schemas.openxmlformats.org/officeDocument/2006/relationships/hyperlink" Target="https://yamap.com/activities/1391022" TargetMode="External"/><Relationship Id="rId3039" Type="http://schemas.openxmlformats.org/officeDocument/2006/relationships/hyperlink" Target="https://yamap.com/activities/37903877" TargetMode="External"/><Relationship Id="rId167" Type="http://schemas.openxmlformats.org/officeDocument/2006/relationships/hyperlink" Target="https://goo.gl/photos/TakTMC3RYmAHd97w7" TargetMode="External"/><Relationship Id="rId374" Type="http://schemas.openxmlformats.org/officeDocument/2006/relationships/hyperlink" Target="https://goo.gl/photos/w6xcQ3c39AdSpAN26" TargetMode="External"/><Relationship Id="rId581" Type="http://schemas.openxmlformats.org/officeDocument/2006/relationships/hyperlink" Target="https://goo.gl/photos/U3nTpQVYWhtBJ9AR7" TargetMode="External"/><Relationship Id="rId2055" Type="http://schemas.openxmlformats.org/officeDocument/2006/relationships/hyperlink" Target="https://yamap.com/activities/3354116" TargetMode="External"/><Relationship Id="rId2262" Type="http://schemas.openxmlformats.org/officeDocument/2006/relationships/hyperlink" Target="https://yamap.com/activities/753309" TargetMode="External"/><Relationship Id="rId3106" Type="http://schemas.openxmlformats.org/officeDocument/2006/relationships/hyperlink" Target="https://photos.app.goo.gl/Ey1H13qa8mwnDchh6" TargetMode="External"/><Relationship Id="rId234" Type="http://schemas.openxmlformats.org/officeDocument/2006/relationships/hyperlink" Target="https://goo.gl/photos/YDdfJp224vnqrAjA6" TargetMode="External"/><Relationship Id="rId679" Type="http://schemas.openxmlformats.org/officeDocument/2006/relationships/hyperlink" Target="https://goo.gl/photos/cQb8x6vw37J2BNjdA" TargetMode="External"/><Relationship Id="rId886" Type="http://schemas.openxmlformats.org/officeDocument/2006/relationships/hyperlink" Target="https://goo.gl/photos/Tg6cgydwBNoQSTX38" TargetMode="External"/><Relationship Id="rId2567" Type="http://schemas.openxmlformats.org/officeDocument/2006/relationships/hyperlink" Target="https://yamap.com/activities/25572285" TargetMode="External"/><Relationship Id="rId2774" Type="http://schemas.openxmlformats.org/officeDocument/2006/relationships/hyperlink" Target="https://photos.app.goo.gl/yW1EeK6JPjHuzfgB7" TargetMode="External"/><Relationship Id="rId2" Type="http://schemas.openxmlformats.org/officeDocument/2006/relationships/hyperlink" Target="https://photos.app.goo.gl/cFhV6x4BPWVobFjdA" TargetMode="External"/><Relationship Id="rId441" Type="http://schemas.openxmlformats.org/officeDocument/2006/relationships/hyperlink" Target="https://goo.gl/photos/a4VJwYupDXRYYVDQ7" TargetMode="External"/><Relationship Id="rId539" Type="http://schemas.openxmlformats.org/officeDocument/2006/relationships/hyperlink" Target="https://goo.gl/photos/29ebfvD2hAnJCqZz9" TargetMode="External"/><Relationship Id="rId746" Type="http://schemas.openxmlformats.org/officeDocument/2006/relationships/hyperlink" Target="https://photos.app.goo.gl/CzxkgiS7l77KMtg03" TargetMode="External"/><Relationship Id="rId1071" Type="http://schemas.openxmlformats.org/officeDocument/2006/relationships/hyperlink" Target="https://photos.app.goo.gl/XcP6Pht3fq4BQurU8" TargetMode="External"/><Relationship Id="rId1169" Type="http://schemas.openxmlformats.org/officeDocument/2006/relationships/hyperlink" Target="https://photos.app.goo.gl/J38Ca7RJ5fcMMi798" TargetMode="External"/><Relationship Id="rId1376" Type="http://schemas.openxmlformats.org/officeDocument/2006/relationships/hyperlink" Target="https://photos.app.goo.gl/zCLqFuevYqFFcJLb8" TargetMode="External"/><Relationship Id="rId1583" Type="http://schemas.openxmlformats.org/officeDocument/2006/relationships/hyperlink" Target="https://yamap.com/activities/17865500" TargetMode="External"/><Relationship Id="rId2122" Type="http://schemas.openxmlformats.org/officeDocument/2006/relationships/hyperlink" Target="https://yamap.com/activities/2259434" TargetMode="External"/><Relationship Id="rId2427" Type="http://schemas.openxmlformats.org/officeDocument/2006/relationships/hyperlink" Target="https://yamap.com/activities/21361353" TargetMode="External"/><Relationship Id="rId2981" Type="http://schemas.openxmlformats.org/officeDocument/2006/relationships/hyperlink" Target="https://yamap.com/activities/36432996" TargetMode="External"/><Relationship Id="rId301" Type="http://schemas.openxmlformats.org/officeDocument/2006/relationships/hyperlink" Target="https://goo.gl/photos/S1UTVHvSLpE2AyxP9" TargetMode="External"/><Relationship Id="rId953" Type="http://schemas.openxmlformats.org/officeDocument/2006/relationships/hyperlink" Target="https://photos.app.goo.gl/CbGddmTm2ZpJcFCK7" TargetMode="External"/><Relationship Id="rId1029" Type="http://schemas.openxmlformats.org/officeDocument/2006/relationships/hyperlink" Target="https://photos.app.goo.gl/m3x6jrag2xwPs7Nu7" TargetMode="External"/><Relationship Id="rId1236" Type="http://schemas.openxmlformats.org/officeDocument/2006/relationships/hyperlink" Target="https://photos.app.goo.gl/ndeyj7dXNTTRTkNG8" TargetMode="External"/><Relationship Id="rId1790" Type="http://schemas.openxmlformats.org/officeDocument/2006/relationships/hyperlink" Target="https://yamap.com/activities/9817994" TargetMode="External"/><Relationship Id="rId1888" Type="http://schemas.openxmlformats.org/officeDocument/2006/relationships/hyperlink" Target="https://yamap.com/activities/6729025" TargetMode="External"/><Relationship Id="rId2634" Type="http://schemas.openxmlformats.org/officeDocument/2006/relationships/hyperlink" Target="https://photos.app.goo.gl/Ba83bkCRJQYvUjbH7" TargetMode="External"/><Relationship Id="rId2841" Type="http://schemas.openxmlformats.org/officeDocument/2006/relationships/hyperlink" Target="https://yamap.com/activities/32756067" TargetMode="External"/><Relationship Id="rId2939" Type="http://schemas.openxmlformats.org/officeDocument/2006/relationships/hyperlink" Target="https://yamap.com/activities/35243390" TargetMode="External"/><Relationship Id="rId82" Type="http://schemas.openxmlformats.org/officeDocument/2006/relationships/hyperlink" Target="https://goo.gl/photos/gpLSgDPYydq3TVjM6" TargetMode="External"/><Relationship Id="rId606" Type="http://schemas.openxmlformats.org/officeDocument/2006/relationships/hyperlink" Target="https://goo.gl/photos/Tqq2CsbWf929vbyP6" TargetMode="External"/><Relationship Id="rId813" Type="http://schemas.openxmlformats.org/officeDocument/2006/relationships/hyperlink" Target="https://goo.gl/photos/spReh6FMBsfp7rrB6" TargetMode="External"/><Relationship Id="rId1443" Type="http://schemas.openxmlformats.org/officeDocument/2006/relationships/hyperlink" Target="https://photos.app.goo.gl/dnVGN8F9ym6cs6fbA" TargetMode="External"/><Relationship Id="rId1650" Type="http://schemas.openxmlformats.org/officeDocument/2006/relationships/hyperlink" Target="https://yamap.com/activities/15307268" TargetMode="External"/><Relationship Id="rId1748" Type="http://schemas.openxmlformats.org/officeDocument/2006/relationships/hyperlink" Target="https://yamap.com/activities/11288930" TargetMode="External"/><Relationship Id="rId2701" Type="http://schemas.openxmlformats.org/officeDocument/2006/relationships/hyperlink" Target="https://yamap.com/activities/28967381" TargetMode="External"/><Relationship Id="rId1303" Type="http://schemas.openxmlformats.org/officeDocument/2006/relationships/hyperlink" Target="https://photos.app.goo.gl/zmeqCiKLTVbbHLNQ6" TargetMode="External"/><Relationship Id="rId1510" Type="http://schemas.openxmlformats.org/officeDocument/2006/relationships/hyperlink" Target="https://photos.app.goo.gl/KDoeJruFPvDZZ5mr8" TargetMode="External"/><Relationship Id="rId1955" Type="http://schemas.openxmlformats.org/officeDocument/2006/relationships/hyperlink" Target="https://yamap.com/activities/5432925" TargetMode="External"/><Relationship Id="rId1608" Type="http://schemas.openxmlformats.org/officeDocument/2006/relationships/hyperlink" Target="https://yamap.com/activities/16653481" TargetMode="External"/><Relationship Id="rId1815" Type="http://schemas.openxmlformats.org/officeDocument/2006/relationships/hyperlink" Target="https://yamap.com/activities/9122095" TargetMode="External"/><Relationship Id="rId3030" Type="http://schemas.openxmlformats.org/officeDocument/2006/relationships/hyperlink" Target="https://photos.app.goo.gl/xdjGEQQnWZSDqJz59" TargetMode="External"/><Relationship Id="rId189" Type="http://schemas.openxmlformats.org/officeDocument/2006/relationships/hyperlink" Target="https://goo.gl/photos/hzYZFT9wxbycKeax7" TargetMode="External"/><Relationship Id="rId396" Type="http://schemas.openxmlformats.org/officeDocument/2006/relationships/hyperlink" Target="https://goo.gl/photos/9qvAJbfgihjgL1KCA" TargetMode="External"/><Relationship Id="rId2077" Type="http://schemas.openxmlformats.org/officeDocument/2006/relationships/hyperlink" Target="https://yamap.com/activities/3048887" TargetMode="External"/><Relationship Id="rId2284" Type="http://schemas.openxmlformats.org/officeDocument/2006/relationships/hyperlink" Target="https://yamap.com/activities/652507" TargetMode="External"/><Relationship Id="rId2491" Type="http://schemas.openxmlformats.org/officeDocument/2006/relationships/hyperlink" Target="https://yamap.com/activities/23655953" TargetMode="External"/><Relationship Id="rId256" Type="http://schemas.openxmlformats.org/officeDocument/2006/relationships/hyperlink" Target="https://goo.gl/photos/fwQqw5ryFMGMVCLv8" TargetMode="External"/><Relationship Id="rId463" Type="http://schemas.openxmlformats.org/officeDocument/2006/relationships/hyperlink" Target="https://goo.gl/photos/VaxjJ8mupgC5zphs8" TargetMode="External"/><Relationship Id="rId670" Type="http://schemas.openxmlformats.org/officeDocument/2006/relationships/hyperlink" Target="https://goo.gl/photos/84NzQ9M71dyztW9i7" TargetMode="External"/><Relationship Id="rId1093" Type="http://schemas.openxmlformats.org/officeDocument/2006/relationships/hyperlink" Target="https://photos.app.goo.gl/1JxRuN5wtpUKGUvf7" TargetMode="External"/><Relationship Id="rId2144" Type="http://schemas.openxmlformats.org/officeDocument/2006/relationships/hyperlink" Target="https://yamap.com/activities/1970496" TargetMode="External"/><Relationship Id="rId2351" Type="http://schemas.openxmlformats.org/officeDocument/2006/relationships/hyperlink" Target="https://photos.app.goo.gl/GkPuALLee2om2DmG9" TargetMode="External"/><Relationship Id="rId2589" Type="http://schemas.openxmlformats.org/officeDocument/2006/relationships/hyperlink" Target="https://yamap.com/activities/26111826" TargetMode="External"/><Relationship Id="rId2796" Type="http://schemas.openxmlformats.org/officeDocument/2006/relationships/hyperlink" Target="https://photos.app.goo.gl/E62hXXBjVirCe7G68" TargetMode="External"/><Relationship Id="rId116" Type="http://schemas.openxmlformats.org/officeDocument/2006/relationships/hyperlink" Target="https://goo.gl/photos/gxdfLbo8QPCWBwQZ6" TargetMode="External"/><Relationship Id="rId323" Type="http://schemas.openxmlformats.org/officeDocument/2006/relationships/hyperlink" Target="https://goo.gl/photos/foSzh5ihjUZCWgCs5" TargetMode="External"/><Relationship Id="rId530" Type="http://schemas.openxmlformats.org/officeDocument/2006/relationships/hyperlink" Target="https://goo.gl/photos/5Sju1L1fPGxxRoW18" TargetMode="External"/><Relationship Id="rId768" Type="http://schemas.openxmlformats.org/officeDocument/2006/relationships/hyperlink" Target="https://goo.gl/photos/cxZVuH7cgeme1LZA7" TargetMode="External"/><Relationship Id="rId975" Type="http://schemas.openxmlformats.org/officeDocument/2006/relationships/hyperlink" Target="https://goo.gl/photos/GbAZXQFUk2xwcUqH8" TargetMode="External"/><Relationship Id="rId1160" Type="http://schemas.openxmlformats.org/officeDocument/2006/relationships/hyperlink" Target="https://photos.app.goo.gl/uNy1dsypY5xzL26d8" TargetMode="External"/><Relationship Id="rId1398" Type="http://schemas.openxmlformats.org/officeDocument/2006/relationships/hyperlink" Target="https://photos.app.goo.gl/fLU6LQ2rBGwdS5dd8" TargetMode="External"/><Relationship Id="rId2004" Type="http://schemas.openxmlformats.org/officeDocument/2006/relationships/hyperlink" Target="https://yamap.com/activities/4413086" TargetMode="External"/><Relationship Id="rId2211" Type="http://schemas.openxmlformats.org/officeDocument/2006/relationships/hyperlink" Target="https://yamap.com/activities/1222406" TargetMode="External"/><Relationship Id="rId2449" Type="http://schemas.openxmlformats.org/officeDocument/2006/relationships/hyperlink" Target="https://yamap.com/activities/20559731" TargetMode="External"/><Relationship Id="rId2656" Type="http://schemas.openxmlformats.org/officeDocument/2006/relationships/hyperlink" Target="https://photos.app.goo.gl/HbwW54D8NkMA14xX6" TargetMode="External"/><Relationship Id="rId2863" Type="http://schemas.openxmlformats.org/officeDocument/2006/relationships/hyperlink" Target="https://yamap.com/activities/33309604" TargetMode="External"/><Relationship Id="rId628" Type="http://schemas.openxmlformats.org/officeDocument/2006/relationships/hyperlink" Target="https://goo.gl/photos/nva8K8L1zm2xzKAy7" TargetMode="External"/><Relationship Id="rId835" Type="http://schemas.openxmlformats.org/officeDocument/2006/relationships/hyperlink" Target="https://goo.gl/photos/cgaLFv63XCGDLUh98" TargetMode="External"/><Relationship Id="rId1258" Type="http://schemas.openxmlformats.org/officeDocument/2006/relationships/hyperlink" Target="https://photos.app.goo.gl/hwupw7PCCGEdJZYy8" TargetMode="External"/><Relationship Id="rId1465" Type="http://schemas.openxmlformats.org/officeDocument/2006/relationships/hyperlink" Target="https://photos.app.goo.gl/z5CNgvFGBrwPQH5Q7" TargetMode="External"/><Relationship Id="rId1672" Type="http://schemas.openxmlformats.org/officeDocument/2006/relationships/hyperlink" Target="https://yamap.com/activities/14454154" TargetMode="External"/><Relationship Id="rId2309" Type="http://schemas.openxmlformats.org/officeDocument/2006/relationships/hyperlink" Target="https://yamap.com/activities/487542" TargetMode="External"/><Relationship Id="rId2516" Type="http://schemas.openxmlformats.org/officeDocument/2006/relationships/hyperlink" Target="https://photos.app.goo.gl/emyuemcCY8N3oib29" TargetMode="External"/><Relationship Id="rId2723" Type="http://schemas.openxmlformats.org/officeDocument/2006/relationships/hyperlink" Target="https://yamap.com/activities/29555727" TargetMode="External"/><Relationship Id="rId1020" Type="http://schemas.openxmlformats.org/officeDocument/2006/relationships/hyperlink" Target="https://photos.app.goo.gl/rgT8bAVUiHqgz4UGA" TargetMode="External"/><Relationship Id="rId1118" Type="http://schemas.openxmlformats.org/officeDocument/2006/relationships/hyperlink" Target="https://photos.app.goo.gl/z6rZpPtq46eV1j2U7" TargetMode="External"/><Relationship Id="rId1325" Type="http://schemas.openxmlformats.org/officeDocument/2006/relationships/hyperlink" Target="https://photos.app.goo.gl/M1V3AN3wsZxk8Mnd9" TargetMode="External"/><Relationship Id="rId1532" Type="http://schemas.openxmlformats.org/officeDocument/2006/relationships/hyperlink" Target="https://photos.app.goo.gl/gLPAYGQipuouJ3Br9" TargetMode="External"/><Relationship Id="rId1977" Type="http://schemas.openxmlformats.org/officeDocument/2006/relationships/hyperlink" Target="https://yamap.com/activities/5028388" TargetMode="External"/><Relationship Id="rId2930" Type="http://schemas.openxmlformats.org/officeDocument/2006/relationships/hyperlink" Target="https://photos.app.goo.gl/YyWCFvMjk4Qd4Jz16" TargetMode="External"/><Relationship Id="rId902" Type="http://schemas.openxmlformats.org/officeDocument/2006/relationships/hyperlink" Target="https://goo.gl/photos/wfCpCVcZPZqMrL338" TargetMode="External"/><Relationship Id="rId1837" Type="http://schemas.openxmlformats.org/officeDocument/2006/relationships/hyperlink" Target="https://yamap.com/activities/8360390" TargetMode="External"/><Relationship Id="rId31" Type="http://schemas.openxmlformats.org/officeDocument/2006/relationships/hyperlink" Target="https://photos.app.goo.gl/42XLISdVcYY079gQ2" TargetMode="External"/><Relationship Id="rId2099" Type="http://schemas.openxmlformats.org/officeDocument/2006/relationships/hyperlink" Target="https://yamap.com/activities/2766561" TargetMode="External"/><Relationship Id="rId3052" Type="http://schemas.openxmlformats.org/officeDocument/2006/relationships/hyperlink" Target="https://photos.app.goo.gl/PCn19G3JWQUdBL5x9" TargetMode="External"/><Relationship Id="rId180" Type="http://schemas.openxmlformats.org/officeDocument/2006/relationships/hyperlink" Target="https://goo.gl/photos/8iy9xz1GLkyrED9C7" TargetMode="External"/><Relationship Id="rId278" Type="http://schemas.openxmlformats.org/officeDocument/2006/relationships/hyperlink" Target="https://goo.gl/photos/iU1LCkeyQ8DuT6F28" TargetMode="External"/><Relationship Id="rId1904" Type="http://schemas.openxmlformats.org/officeDocument/2006/relationships/hyperlink" Target="https://yamap.com/activities/6345256" TargetMode="External"/><Relationship Id="rId485" Type="http://schemas.openxmlformats.org/officeDocument/2006/relationships/hyperlink" Target="https://goo.gl/photos/jD1YcmfGbFJvtXiu5" TargetMode="External"/><Relationship Id="rId692" Type="http://schemas.openxmlformats.org/officeDocument/2006/relationships/hyperlink" Target="https://goo.gl/photos/x4WjKenZDGar4itZ6" TargetMode="External"/><Relationship Id="rId2166" Type="http://schemas.openxmlformats.org/officeDocument/2006/relationships/hyperlink" Target="https://yamap.com/activities/1726957" TargetMode="External"/><Relationship Id="rId2373" Type="http://schemas.openxmlformats.org/officeDocument/2006/relationships/hyperlink" Target="https://photos.app.goo.gl/HAzU78CftbfKU6QN7" TargetMode="External"/><Relationship Id="rId2580" Type="http://schemas.openxmlformats.org/officeDocument/2006/relationships/hyperlink" Target="https://photos.app.goo.gl/FrYZaY4bDiTwfK987" TargetMode="External"/><Relationship Id="rId138" Type="http://schemas.openxmlformats.org/officeDocument/2006/relationships/hyperlink" Target="https://goo.gl/photos/vfDSme8N5cKtynzk6" TargetMode="External"/><Relationship Id="rId345" Type="http://schemas.openxmlformats.org/officeDocument/2006/relationships/hyperlink" Target="https://goo.gl/photos/HhtCYRFDTV2rtivV7" TargetMode="External"/><Relationship Id="rId552" Type="http://schemas.openxmlformats.org/officeDocument/2006/relationships/hyperlink" Target="https://goo.gl/photos/1QDx2o8mJNTdZmEQA" TargetMode="External"/><Relationship Id="rId997" Type="http://schemas.openxmlformats.org/officeDocument/2006/relationships/hyperlink" Target="https://photos.app.goo.gl/7m1XrjLYTmuowUbm8" TargetMode="External"/><Relationship Id="rId1182" Type="http://schemas.openxmlformats.org/officeDocument/2006/relationships/hyperlink" Target="https://photos.app.goo.gl/68x4CBfz7Bsr2tyU8" TargetMode="External"/><Relationship Id="rId2026" Type="http://schemas.openxmlformats.org/officeDocument/2006/relationships/hyperlink" Target="https://yamap.com/activities/3908819" TargetMode="External"/><Relationship Id="rId2233" Type="http://schemas.openxmlformats.org/officeDocument/2006/relationships/hyperlink" Target="https://yamap.com/activities/991479" TargetMode="External"/><Relationship Id="rId2440" Type="http://schemas.openxmlformats.org/officeDocument/2006/relationships/hyperlink" Target="https://yamap.com/activities/20979734" TargetMode="External"/><Relationship Id="rId2678" Type="http://schemas.openxmlformats.org/officeDocument/2006/relationships/hyperlink" Target="https://photos.app.goo.gl/7J7nHRBvSpofJbGk7" TargetMode="External"/><Relationship Id="rId2885" Type="http://schemas.openxmlformats.org/officeDocument/2006/relationships/hyperlink" Target="https://yamap.com/activities/33925093" TargetMode="External"/><Relationship Id="rId205" Type="http://schemas.openxmlformats.org/officeDocument/2006/relationships/hyperlink" Target="https://goo.gl/photos/CepZnpU3BFPt67aF6" TargetMode="External"/><Relationship Id="rId412" Type="http://schemas.openxmlformats.org/officeDocument/2006/relationships/hyperlink" Target="https://goo.gl/photos/932c8pGbGgGjdXuG9" TargetMode="External"/><Relationship Id="rId857" Type="http://schemas.openxmlformats.org/officeDocument/2006/relationships/hyperlink" Target="https://goo.gl/photos/wCZAjpPHN7f7czCQ9" TargetMode="External"/><Relationship Id="rId1042" Type="http://schemas.openxmlformats.org/officeDocument/2006/relationships/hyperlink" Target="https://photos.app.goo.gl/o65gUUByCrJdApjVA" TargetMode="External"/><Relationship Id="rId1487" Type="http://schemas.openxmlformats.org/officeDocument/2006/relationships/hyperlink" Target="https://photos.app.goo.gl/BgkbWvkB3cwJU4gGA" TargetMode="External"/><Relationship Id="rId1694" Type="http://schemas.openxmlformats.org/officeDocument/2006/relationships/hyperlink" Target="https://yamap.com/activities/13496936" TargetMode="External"/><Relationship Id="rId2300" Type="http://schemas.openxmlformats.org/officeDocument/2006/relationships/hyperlink" Target="https://yamap.com/activities/544120" TargetMode="External"/><Relationship Id="rId2538" Type="http://schemas.openxmlformats.org/officeDocument/2006/relationships/hyperlink" Target="https://photos.app.goo.gl/yUB9aBpGfcTEvc1P6" TargetMode="External"/><Relationship Id="rId2745" Type="http://schemas.openxmlformats.org/officeDocument/2006/relationships/hyperlink" Target="https://yamap.com/activities/30168785" TargetMode="External"/><Relationship Id="rId2952" Type="http://schemas.openxmlformats.org/officeDocument/2006/relationships/hyperlink" Target="https://photos.app.goo.gl/8Pivrh7YjwNwyXpe8" TargetMode="External"/><Relationship Id="rId717" Type="http://schemas.openxmlformats.org/officeDocument/2006/relationships/hyperlink" Target="https://goo.gl/photos/FsQUEZAg4X77M2a76" TargetMode="External"/><Relationship Id="rId924" Type="http://schemas.openxmlformats.org/officeDocument/2006/relationships/hyperlink" Target="https://goo.gl/photos/DrtYfb8omjSKNXbd9" TargetMode="External"/><Relationship Id="rId1347" Type="http://schemas.openxmlformats.org/officeDocument/2006/relationships/hyperlink" Target="https://photos.app.goo.gl/QhDLsAFBNhiYuzt26" TargetMode="External"/><Relationship Id="rId1554" Type="http://schemas.openxmlformats.org/officeDocument/2006/relationships/hyperlink" Target="https://yamap.com/activities/18906956" TargetMode="External"/><Relationship Id="rId1761" Type="http://schemas.openxmlformats.org/officeDocument/2006/relationships/hyperlink" Target="https://yamap.com/activities/10767116" TargetMode="External"/><Relationship Id="rId1999" Type="http://schemas.openxmlformats.org/officeDocument/2006/relationships/hyperlink" Target="https://yamap.com/activities/4498841" TargetMode="External"/><Relationship Id="rId2605" Type="http://schemas.openxmlformats.org/officeDocument/2006/relationships/hyperlink" Target="https://yamap.com/activities/26526700" TargetMode="External"/><Relationship Id="rId2812" Type="http://schemas.openxmlformats.org/officeDocument/2006/relationships/hyperlink" Target="https://photos.app.goo.gl/VWqqP6c8mdosQJEZ6" TargetMode="External"/><Relationship Id="rId53" Type="http://schemas.openxmlformats.org/officeDocument/2006/relationships/hyperlink" Target="https://photos.app.goo.gl/LdPeNuz1josAbXpE2" TargetMode="External"/><Relationship Id="rId1207" Type="http://schemas.openxmlformats.org/officeDocument/2006/relationships/hyperlink" Target="https://photos.app.goo.gl/PoCef5Huguh1YQdr5" TargetMode="External"/><Relationship Id="rId1414" Type="http://schemas.openxmlformats.org/officeDocument/2006/relationships/hyperlink" Target="https://photos.app.goo.gl/K6Nn6diwqt3dqh9W6" TargetMode="External"/><Relationship Id="rId1621" Type="http://schemas.openxmlformats.org/officeDocument/2006/relationships/hyperlink" Target="https://yamap.com/activities/16257731" TargetMode="External"/><Relationship Id="rId1859" Type="http://schemas.openxmlformats.org/officeDocument/2006/relationships/hyperlink" Target="https://yamap.com/activities/7540554" TargetMode="External"/><Relationship Id="rId3074" Type="http://schemas.openxmlformats.org/officeDocument/2006/relationships/hyperlink" Target="https://photos.app.goo.gl/xeDrq75NCQvJLhz59" TargetMode="External"/><Relationship Id="rId1719" Type="http://schemas.openxmlformats.org/officeDocument/2006/relationships/hyperlink" Target="https://yamap.com/activities/12403619" TargetMode="External"/><Relationship Id="rId1926" Type="http://schemas.openxmlformats.org/officeDocument/2006/relationships/hyperlink" Target="https://yamap.com/activities/5944443" TargetMode="External"/><Relationship Id="rId2090" Type="http://schemas.openxmlformats.org/officeDocument/2006/relationships/hyperlink" Target="https://yamap.com/activities/2867480" TargetMode="External"/><Relationship Id="rId2188" Type="http://schemas.openxmlformats.org/officeDocument/2006/relationships/hyperlink" Target="https://yamap.com/activities/1476046" TargetMode="External"/><Relationship Id="rId2395" Type="http://schemas.openxmlformats.org/officeDocument/2006/relationships/hyperlink" Target="https://photos.app.goo.gl/iLHCK3PCjtvvFib87" TargetMode="External"/><Relationship Id="rId367" Type="http://schemas.openxmlformats.org/officeDocument/2006/relationships/hyperlink" Target="https://goo.gl/photos/5tmz4CazwB9Sz11E8" TargetMode="External"/><Relationship Id="rId574" Type="http://schemas.openxmlformats.org/officeDocument/2006/relationships/hyperlink" Target="https://goo.gl/photos/f9CDosVrPDxXciv76" TargetMode="External"/><Relationship Id="rId2048" Type="http://schemas.openxmlformats.org/officeDocument/2006/relationships/hyperlink" Target="https://yamap.com/activities/3450489" TargetMode="External"/><Relationship Id="rId2255" Type="http://schemas.openxmlformats.org/officeDocument/2006/relationships/hyperlink" Target="https://yamap.com/activities/795085" TargetMode="External"/><Relationship Id="rId3001" Type="http://schemas.openxmlformats.org/officeDocument/2006/relationships/hyperlink" Target="https://yamap.com/activities/37044934" TargetMode="External"/><Relationship Id="rId227" Type="http://schemas.openxmlformats.org/officeDocument/2006/relationships/hyperlink" Target="https://goo.gl/photos/Rd5MhcUKsrU9Y1Qz9" TargetMode="External"/><Relationship Id="rId781" Type="http://schemas.openxmlformats.org/officeDocument/2006/relationships/hyperlink" Target="https://goo.gl/photos/ntHHCbz7aGU46VNy7" TargetMode="External"/><Relationship Id="rId879" Type="http://schemas.openxmlformats.org/officeDocument/2006/relationships/hyperlink" Target="https://goo.gl/photos/9Pq8LWjjRHspVVSw8" TargetMode="External"/><Relationship Id="rId2462" Type="http://schemas.openxmlformats.org/officeDocument/2006/relationships/hyperlink" Target="https://yamap.com/activities/19620701" TargetMode="External"/><Relationship Id="rId2767" Type="http://schemas.openxmlformats.org/officeDocument/2006/relationships/hyperlink" Target="https://yamap.com/activities/30617444" TargetMode="External"/><Relationship Id="rId434" Type="http://schemas.openxmlformats.org/officeDocument/2006/relationships/hyperlink" Target="https://goo.gl/photos/H25AJX5r8yaj6Ydh7" TargetMode="External"/><Relationship Id="rId641" Type="http://schemas.openxmlformats.org/officeDocument/2006/relationships/hyperlink" Target="https://goo.gl/photos/171JkpmBHo9isfFCA" TargetMode="External"/><Relationship Id="rId739" Type="http://schemas.openxmlformats.org/officeDocument/2006/relationships/hyperlink" Target="https://photos.app.goo.gl/CzxkgiS7l77KMtg03" TargetMode="External"/><Relationship Id="rId1064" Type="http://schemas.openxmlformats.org/officeDocument/2006/relationships/hyperlink" Target="https://photos.app.goo.gl/fLagLjefciA8Wb3y5" TargetMode="External"/><Relationship Id="rId1271" Type="http://schemas.openxmlformats.org/officeDocument/2006/relationships/hyperlink" Target="https://photos.app.goo.gl/didYKmanF5ZCqzVx9" TargetMode="External"/><Relationship Id="rId1369" Type="http://schemas.openxmlformats.org/officeDocument/2006/relationships/hyperlink" Target="https://photos.app.goo.gl/n7uTE8DxwMwrtbUBA" TargetMode="External"/><Relationship Id="rId1576" Type="http://schemas.openxmlformats.org/officeDocument/2006/relationships/hyperlink" Target="https://yamap.com/activities/18151077" TargetMode="External"/><Relationship Id="rId2115" Type="http://schemas.openxmlformats.org/officeDocument/2006/relationships/hyperlink" Target="https://yamap.com/activities/2453160" TargetMode="External"/><Relationship Id="rId2322" Type="http://schemas.openxmlformats.org/officeDocument/2006/relationships/hyperlink" Target="https://yamap.com/activities/413647" TargetMode="External"/><Relationship Id="rId2974" Type="http://schemas.openxmlformats.org/officeDocument/2006/relationships/hyperlink" Target="https://photos.app.goo.gl/zePMY4exRjdGHsLj6" TargetMode="External"/><Relationship Id="rId501" Type="http://schemas.openxmlformats.org/officeDocument/2006/relationships/hyperlink" Target="https://goo.gl/photos/qQTwyuMjMgrYMAAs9" TargetMode="External"/><Relationship Id="rId946" Type="http://schemas.openxmlformats.org/officeDocument/2006/relationships/hyperlink" Target="https://photos.app.goo.gl/dikD5qS8T84W32m58" TargetMode="External"/><Relationship Id="rId1131" Type="http://schemas.openxmlformats.org/officeDocument/2006/relationships/hyperlink" Target="https://photos.app.goo.gl/oxQg9pKgnTLTSesk6" TargetMode="External"/><Relationship Id="rId1229" Type="http://schemas.openxmlformats.org/officeDocument/2006/relationships/hyperlink" Target="https://photos.app.goo.gl/ppfUfjxekR9B9Y4KA" TargetMode="External"/><Relationship Id="rId1783" Type="http://schemas.openxmlformats.org/officeDocument/2006/relationships/hyperlink" Target="https://yamap.com/activities/10040934" TargetMode="External"/><Relationship Id="rId1990" Type="http://schemas.openxmlformats.org/officeDocument/2006/relationships/hyperlink" Target="https://yamap.com/activities/4715551" TargetMode="External"/><Relationship Id="rId2627" Type="http://schemas.openxmlformats.org/officeDocument/2006/relationships/hyperlink" Target="https://photos.app.goo.gl/pZcaup3RNjdwojDR8" TargetMode="External"/><Relationship Id="rId2834" Type="http://schemas.openxmlformats.org/officeDocument/2006/relationships/hyperlink" Target="https://photos.app.goo.gl/ojJg5cKnL4exPwBD8" TargetMode="External"/><Relationship Id="rId75" Type="http://schemas.openxmlformats.org/officeDocument/2006/relationships/hyperlink" Target="https://photos.app.goo.gl/Y3hXR3ckSep2gHVM2" TargetMode="External"/><Relationship Id="rId806" Type="http://schemas.openxmlformats.org/officeDocument/2006/relationships/hyperlink" Target="https://goo.gl/photos/f8EoVegDq17DSevy8" TargetMode="External"/><Relationship Id="rId1436" Type="http://schemas.openxmlformats.org/officeDocument/2006/relationships/hyperlink" Target="https://photos.app.goo.gl/FdG2SKFGv9Dc4hzM8" TargetMode="External"/><Relationship Id="rId1643" Type="http://schemas.openxmlformats.org/officeDocument/2006/relationships/hyperlink" Target="https://yamap.com/activities/15557122" TargetMode="External"/><Relationship Id="rId1850" Type="http://schemas.openxmlformats.org/officeDocument/2006/relationships/hyperlink" Target="https://yamap.com/activities/7906994" TargetMode="External"/><Relationship Id="rId2901" Type="http://schemas.openxmlformats.org/officeDocument/2006/relationships/hyperlink" Target="https://yamap.com/activities/34296750" TargetMode="External"/><Relationship Id="rId3096" Type="http://schemas.openxmlformats.org/officeDocument/2006/relationships/hyperlink" Target="https://photos.app.goo.gl/WFzffmvJN132Q2Zy7" TargetMode="External"/><Relationship Id="rId1503" Type="http://schemas.openxmlformats.org/officeDocument/2006/relationships/hyperlink" Target="https://photos.app.goo.gl/NXP3EoeJb3wgWPXu6" TargetMode="External"/><Relationship Id="rId1710" Type="http://schemas.openxmlformats.org/officeDocument/2006/relationships/hyperlink" Target="https://yamap.com/activities/12779157" TargetMode="External"/><Relationship Id="rId1948" Type="http://schemas.openxmlformats.org/officeDocument/2006/relationships/hyperlink" Target="https://yamap.com/activities/5522748" TargetMode="External"/><Relationship Id="rId291" Type="http://schemas.openxmlformats.org/officeDocument/2006/relationships/hyperlink" Target="https://goo.gl/photos/ggib1T8NEB1qC13v7" TargetMode="External"/><Relationship Id="rId1808" Type="http://schemas.openxmlformats.org/officeDocument/2006/relationships/hyperlink" Target="https://yamap.com/activities/9365766" TargetMode="External"/><Relationship Id="rId3023" Type="http://schemas.openxmlformats.org/officeDocument/2006/relationships/hyperlink" Target="https://yamap.com/activities/37535762" TargetMode="External"/><Relationship Id="rId151" Type="http://schemas.openxmlformats.org/officeDocument/2006/relationships/hyperlink" Target="https://goo.gl/photos/hCjkGtcbfPQJfcST9" TargetMode="External"/><Relationship Id="rId389" Type="http://schemas.openxmlformats.org/officeDocument/2006/relationships/hyperlink" Target="https://goo.gl/photos/7GR4tueGG4Bx7Z3H6" TargetMode="External"/><Relationship Id="rId596" Type="http://schemas.openxmlformats.org/officeDocument/2006/relationships/hyperlink" Target="https://goo.gl/photos/kgCKEcmFyqksgPa57" TargetMode="External"/><Relationship Id="rId2277" Type="http://schemas.openxmlformats.org/officeDocument/2006/relationships/hyperlink" Target="https://yamap.com/activities/677527" TargetMode="External"/><Relationship Id="rId2484" Type="http://schemas.openxmlformats.org/officeDocument/2006/relationships/hyperlink" Target="https://photos.app.goo.gl/7MBtn7RRWNG6o2a48" TargetMode="External"/><Relationship Id="rId2691" Type="http://schemas.openxmlformats.org/officeDocument/2006/relationships/hyperlink" Target="https://yamap.com/activities/28717521" TargetMode="External"/><Relationship Id="rId249" Type="http://schemas.openxmlformats.org/officeDocument/2006/relationships/hyperlink" Target="https://goo.gl/photos/hdA7XUYSt2DKbPzc8" TargetMode="External"/><Relationship Id="rId456" Type="http://schemas.openxmlformats.org/officeDocument/2006/relationships/hyperlink" Target="https://goo.gl/photos/E7p22XHU2Enp9PjYA" TargetMode="External"/><Relationship Id="rId663" Type="http://schemas.openxmlformats.org/officeDocument/2006/relationships/hyperlink" Target="https://goo.gl/photos/ngNLipm73WB6wLmeA" TargetMode="External"/><Relationship Id="rId870" Type="http://schemas.openxmlformats.org/officeDocument/2006/relationships/hyperlink" Target="https://goo.gl/photos/goQFMrc4o6AhgqQs5" TargetMode="External"/><Relationship Id="rId1086" Type="http://schemas.openxmlformats.org/officeDocument/2006/relationships/hyperlink" Target="https://photos.app.goo.gl/iJbQojCzGzctLbNP6" TargetMode="External"/><Relationship Id="rId1293" Type="http://schemas.openxmlformats.org/officeDocument/2006/relationships/hyperlink" Target="https://photos.app.goo.gl/ZcTrTxB6USeRq9wW7" TargetMode="External"/><Relationship Id="rId2137" Type="http://schemas.openxmlformats.org/officeDocument/2006/relationships/hyperlink" Target="https://yamap.com/activities/2049773" TargetMode="External"/><Relationship Id="rId2344" Type="http://schemas.openxmlformats.org/officeDocument/2006/relationships/hyperlink" Target="https://yamap.com/activities/258368" TargetMode="External"/><Relationship Id="rId2551" Type="http://schemas.openxmlformats.org/officeDocument/2006/relationships/hyperlink" Target="https://yamap.com/activities/25271918" TargetMode="External"/><Relationship Id="rId2789" Type="http://schemas.openxmlformats.org/officeDocument/2006/relationships/hyperlink" Target="https://yamap.com/activities/31129346" TargetMode="External"/><Relationship Id="rId2996" Type="http://schemas.openxmlformats.org/officeDocument/2006/relationships/hyperlink" Target="https://photos.app.goo.gl/oVq9dobQ1DWoVGJV7" TargetMode="External"/><Relationship Id="rId109" Type="http://schemas.openxmlformats.org/officeDocument/2006/relationships/hyperlink" Target="https://goo.gl/photos/C5toXHQ7ijbDG1TX7" TargetMode="External"/><Relationship Id="rId316" Type="http://schemas.openxmlformats.org/officeDocument/2006/relationships/hyperlink" Target="https://goo.gl/photos/z3MvD8atXHSCZawU6" TargetMode="External"/><Relationship Id="rId523" Type="http://schemas.openxmlformats.org/officeDocument/2006/relationships/hyperlink" Target="https://goo.gl/photos/JexcBZrVaNDbUHtQ9" TargetMode="External"/><Relationship Id="rId968" Type="http://schemas.openxmlformats.org/officeDocument/2006/relationships/hyperlink" Target="https://photos.app.goo.gl/3t8ChdZ8m9FXdK796" TargetMode="External"/><Relationship Id="rId1153" Type="http://schemas.openxmlformats.org/officeDocument/2006/relationships/hyperlink" Target="https://photos.app.goo.gl/7RHDpEgkhYhWgbvV9" TargetMode="External"/><Relationship Id="rId1598" Type="http://schemas.openxmlformats.org/officeDocument/2006/relationships/hyperlink" Target="https://yamap.com/activities/17163983" TargetMode="External"/><Relationship Id="rId2204" Type="http://schemas.openxmlformats.org/officeDocument/2006/relationships/hyperlink" Target="https://yamap.com/activities/1302034" TargetMode="External"/><Relationship Id="rId2649" Type="http://schemas.openxmlformats.org/officeDocument/2006/relationships/hyperlink" Target="https://yamap.com/activities/27546930" TargetMode="External"/><Relationship Id="rId2856" Type="http://schemas.openxmlformats.org/officeDocument/2006/relationships/hyperlink" Target="https://photos.app.goo.gl/5epjEuqRJnP3845JA" TargetMode="External"/><Relationship Id="rId97" Type="http://schemas.openxmlformats.org/officeDocument/2006/relationships/hyperlink" Target="https://goo.gl/photos/d4utkzD68HnCDVZt6" TargetMode="External"/><Relationship Id="rId730" Type="http://schemas.openxmlformats.org/officeDocument/2006/relationships/hyperlink" Target="https://goo.gl/photos/sQoYRxA4ubBebWUE6" TargetMode="External"/><Relationship Id="rId828" Type="http://schemas.openxmlformats.org/officeDocument/2006/relationships/hyperlink" Target="https://goo.gl/photos/tznhQQ23twE3arUF6" TargetMode="External"/><Relationship Id="rId1013" Type="http://schemas.openxmlformats.org/officeDocument/2006/relationships/hyperlink" Target="https://photos.app.goo.gl/HETbaFYTFmoQi5z3A" TargetMode="External"/><Relationship Id="rId1360" Type="http://schemas.openxmlformats.org/officeDocument/2006/relationships/hyperlink" Target="https://photos.app.goo.gl/qxTVBuQ6A1hbfG6e8" TargetMode="External"/><Relationship Id="rId1458" Type="http://schemas.openxmlformats.org/officeDocument/2006/relationships/hyperlink" Target="https://photos.app.goo.gl/xL51NBzFcnXPCWrT8" TargetMode="External"/><Relationship Id="rId1665" Type="http://schemas.openxmlformats.org/officeDocument/2006/relationships/hyperlink" Target="https://yamap.com/activities/14680838" TargetMode="External"/><Relationship Id="rId1872" Type="http://schemas.openxmlformats.org/officeDocument/2006/relationships/hyperlink" Target="https://yamap.com/activities/7196567" TargetMode="External"/><Relationship Id="rId2411" Type="http://schemas.openxmlformats.org/officeDocument/2006/relationships/hyperlink" Target="https://photos.app.goo.gl/j3rgGjMcH6MwtATZ6" TargetMode="External"/><Relationship Id="rId2509" Type="http://schemas.openxmlformats.org/officeDocument/2006/relationships/hyperlink" Target="https://yamap.com/activities/24213924" TargetMode="External"/><Relationship Id="rId2716" Type="http://schemas.openxmlformats.org/officeDocument/2006/relationships/hyperlink" Target="https://photos.app.goo.gl/wTuuZuED8pzrCEcG7" TargetMode="External"/><Relationship Id="rId1220" Type="http://schemas.openxmlformats.org/officeDocument/2006/relationships/hyperlink" Target="https://photos.app.goo.gl/v2kzipJf7658G49K8" TargetMode="External"/><Relationship Id="rId1318" Type="http://schemas.openxmlformats.org/officeDocument/2006/relationships/hyperlink" Target="https://photos.app.goo.gl/CZ9iGNAAjSGLciEy9" TargetMode="External"/><Relationship Id="rId1525" Type="http://schemas.openxmlformats.org/officeDocument/2006/relationships/hyperlink" Target="https://photos.app.goo.gl/2RJqo8msxjFFv5tF6" TargetMode="External"/><Relationship Id="rId2923" Type="http://schemas.openxmlformats.org/officeDocument/2006/relationships/hyperlink" Target="https://yamap.com/activities/34836898" TargetMode="External"/><Relationship Id="rId1732" Type="http://schemas.openxmlformats.org/officeDocument/2006/relationships/hyperlink" Target="https://yamap.com/activities/11892729" TargetMode="External"/><Relationship Id="rId24" Type="http://schemas.openxmlformats.org/officeDocument/2006/relationships/hyperlink" Target="https://photos.app.goo.gl/IEmD1e6yhxb5T8aV2" TargetMode="External"/><Relationship Id="rId2299" Type="http://schemas.openxmlformats.org/officeDocument/2006/relationships/hyperlink" Target="https://yamap.com/activities/548475" TargetMode="External"/><Relationship Id="rId3045" Type="http://schemas.openxmlformats.org/officeDocument/2006/relationships/hyperlink" Target="https://yamap.com/activities/38045022" TargetMode="External"/><Relationship Id="rId173" Type="http://schemas.openxmlformats.org/officeDocument/2006/relationships/hyperlink" Target="https://goo.gl/photos/VTFUFPBkJNgDCTwz5" TargetMode="External"/><Relationship Id="rId380" Type="http://schemas.openxmlformats.org/officeDocument/2006/relationships/hyperlink" Target="https://goo.gl/photos/UBoLrG5GUWxjLyn68" TargetMode="External"/><Relationship Id="rId2061" Type="http://schemas.openxmlformats.org/officeDocument/2006/relationships/hyperlink" Target="https://yamap.com/activities/3247352" TargetMode="External"/><Relationship Id="rId3112" Type="http://schemas.openxmlformats.org/officeDocument/2006/relationships/hyperlink" Target="https://photos.app.goo.gl/M9ZArHapxHoc5uUj7" TargetMode="External"/><Relationship Id="rId240" Type="http://schemas.openxmlformats.org/officeDocument/2006/relationships/hyperlink" Target="https://goo.gl/photos/zxXoHLkcStgnB34C6" TargetMode="External"/><Relationship Id="rId478" Type="http://schemas.openxmlformats.org/officeDocument/2006/relationships/hyperlink" Target="https://goo.gl/photos/rjHaktUy7pC5hFJr5" TargetMode="External"/><Relationship Id="rId685" Type="http://schemas.openxmlformats.org/officeDocument/2006/relationships/hyperlink" Target="https://goo.gl/photos/UB3on3ogDTW9envdA" TargetMode="External"/><Relationship Id="rId892" Type="http://schemas.openxmlformats.org/officeDocument/2006/relationships/hyperlink" Target="https://goo.gl/photos/34S6x27AZ9nTmsMM9" TargetMode="External"/><Relationship Id="rId2159" Type="http://schemas.openxmlformats.org/officeDocument/2006/relationships/hyperlink" Target="https://yamap.com/activities/1785615" TargetMode="External"/><Relationship Id="rId2366" Type="http://schemas.openxmlformats.org/officeDocument/2006/relationships/hyperlink" Target="https://photos.app.goo.gl/TEZqzpLtTn33h3REA" TargetMode="External"/><Relationship Id="rId2573" Type="http://schemas.openxmlformats.org/officeDocument/2006/relationships/hyperlink" Target="https://photos.app.goo.gl/36S9s9XkeaPZTYN6A" TargetMode="External"/><Relationship Id="rId2780" Type="http://schemas.openxmlformats.org/officeDocument/2006/relationships/hyperlink" Target="https://photos.app.goo.gl/g1wiFKLi4aGYDjTH7" TargetMode="External"/><Relationship Id="rId100" Type="http://schemas.openxmlformats.org/officeDocument/2006/relationships/hyperlink" Target="https://goo.gl/photos/6nzNnHpJnRXaGAH89" TargetMode="External"/><Relationship Id="rId338" Type="http://schemas.openxmlformats.org/officeDocument/2006/relationships/hyperlink" Target="https://goo.gl/photos/aagiWnpEHYbWiSqe9" TargetMode="External"/><Relationship Id="rId545" Type="http://schemas.openxmlformats.org/officeDocument/2006/relationships/hyperlink" Target="https://goo.gl/photos/YUHANgZiePpjEVEXA" TargetMode="External"/><Relationship Id="rId752" Type="http://schemas.openxmlformats.org/officeDocument/2006/relationships/hyperlink" Target="https://photos.app.goo.gl/pMr4YlqMptugOYpv2" TargetMode="External"/><Relationship Id="rId1175" Type="http://schemas.openxmlformats.org/officeDocument/2006/relationships/hyperlink" Target="https://photos.app.goo.gl/S7io9akLAb3hX1ej8" TargetMode="External"/><Relationship Id="rId1382" Type="http://schemas.openxmlformats.org/officeDocument/2006/relationships/hyperlink" Target="https://photos.app.goo.gl/4LTXPMtoKqDauxKc9" TargetMode="External"/><Relationship Id="rId2019" Type="http://schemas.openxmlformats.org/officeDocument/2006/relationships/hyperlink" Target="https://yamap.com/activities/4036101" TargetMode="External"/><Relationship Id="rId2226" Type="http://schemas.openxmlformats.org/officeDocument/2006/relationships/hyperlink" Target="https://yamap.com/activities/1036860" TargetMode="External"/><Relationship Id="rId2433" Type="http://schemas.openxmlformats.org/officeDocument/2006/relationships/hyperlink" Target="https://yamap.com/activities/21168297" TargetMode="External"/><Relationship Id="rId2640" Type="http://schemas.openxmlformats.org/officeDocument/2006/relationships/hyperlink" Target="https://photos.app.goo.gl/WDR6eHZdLP4Jo9iN9" TargetMode="External"/><Relationship Id="rId2878" Type="http://schemas.openxmlformats.org/officeDocument/2006/relationships/hyperlink" Target="https://photos.app.goo.gl/r4SxBpwnUTUgMzBJ9" TargetMode="External"/><Relationship Id="rId405" Type="http://schemas.openxmlformats.org/officeDocument/2006/relationships/hyperlink" Target="https://goo.gl/photos/QYnMxENHfHXhwWgn8" TargetMode="External"/><Relationship Id="rId612" Type="http://schemas.openxmlformats.org/officeDocument/2006/relationships/hyperlink" Target="https://goo.gl/photos/fV4aJ3NEkf4YBthq6" TargetMode="External"/><Relationship Id="rId1035" Type="http://schemas.openxmlformats.org/officeDocument/2006/relationships/hyperlink" Target="https://photos.app.goo.gl/8tQuqhS7tCWeyGKs5" TargetMode="External"/><Relationship Id="rId1242" Type="http://schemas.openxmlformats.org/officeDocument/2006/relationships/hyperlink" Target="https://photos.app.goo.gl/ANXt4hr2iSsyiFok7" TargetMode="External"/><Relationship Id="rId1687" Type="http://schemas.openxmlformats.org/officeDocument/2006/relationships/hyperlink" Target="https://yamap.com/activities/13778865" TargetMode="External"/><Relationship Id="rId1894" Type="http://schemas.openxmlformats.org/officeDocument/2006/relationships/hyperlink" Target="https://yamap.com/activities/6599415" TargetMode="External"/><Relationship Id="rId2500" Type="http://schemas.openxmlformats.org/officeDocument/2006/relationships/hyperlink" Target="https://yamap.com/activities/24000009" TargetMode="External"/><Relationship Id="rId2738" Type="http://schemas.openxmlformats.org/officeDocument/2006/relationships/hyperlink" Target="https://photos.app.goo.gl/Nt5GKfYFwwdfTtWc7" TargetMode="External"/><Relationship Id="rId2945" Type="http://schemas.openxmlformats.org/officeDocument/2006/relationships/hyperlink" Target="https://yamap.com/activities/35397882" TargetMode="External"/><Relationship Id="rId917" Type="http://schemas.openxmlformats.org/officeDocument/2006/relationships/hyperlink" Target="https://goo.gl/photos/PvoBKez2xAQwLj5o8" TargetMode="External"/><Relationship Id="rId1102" Type="http://schemas.openxmlformats.org/officeDocument/2006/relationships/hyperlink" Target="https://photos.app.goo.gl/R4GcYupPEkdFLq97A" TargetMode="External"/><Relationship Id="rId1547" Type="http://schemas.openxmlformats.org/officeDocument/2006/relationships/hyperlink" Target="https://yamap.com/activities/19242472" TargetMode="External"/><Relationship Id="rId1754" Type="http://schemas.openxmlformats.org/officeDocument/2006/relationships/hyperlink" Target="https://yamap.com/activities/11085703" TargetMode="External"/><Relationship Id="rId1961" Type="http://schemas.openxmlformats.org/officeDocument/2006/relationships/hyperlink" Target="https://yamap.com/activities/5289401" TargetMode="External"/><Relationship Id="rId2805" Type="http://schemas.openxmlformats.org/officeDocument/2006/relationships/hyperlink" Target="https://yamap.com/activities/31651664" TargetMode="External"/><Relationship Id="rId46" Type="http://schemas.openxmlformats.org/officeDocument/2006/relationships/hyperlink" Target="https://photos.app.goo.gl/ooHGZsltyNBxpYJD2" TargetMode="External"/><Relationship Id="rId1407" Type="http://schemas.openxmlformats.org/officeDocument/2006/relationships/hyperlink" Target="https://photos.app.goo.gl/DSuCrNCW3Eboi7iH9" TargetMode="External"/><Relationship Id="rId1614" Type="http://schemas.openxmlformats.org/officeDocument/2006/relationships/hyperlink" Target="https://yamap.com/activities/16487746" TargetMode="External"/><Relationship Id="rId1821" Type="http://schemas.openxmlformats.org/officeDocument/2006/relationships/hyperlink" Target="https://yamap.com/activities/8999699" TargetMode="External"/><Relationship Id="rId3067" Type="http://schemas.openxmlformats.org/officeDocument/2006/relationships/hyperlink" Target="https://yamap.com/activities/38582714" TargetMode="External"/><Relationship Id="rId195" Type="http://schemas.openxmlformats.org/officeDocument/2006/relationships/hyperlink" Target="https://goo.gl/photos/gXMkvhQ26fmWcKDX8" TargetMode="External"/><Relationship Id="rId1919" Type="http://schemas.openxmlformats.org/officeDocument/2006/relationships/hyperlink" Target="https://yamap.com/activities/6045809" TargetMode="External"/><Relationship Id="rId2083" Type="http://schemas.openxmlformats.org/officeDocument/2006/relationships/hyperlink" Target="https://yamap.com/activities/2960824" TargetMode="External"/><Relationship Id="rId2290" Type="http://schemas.openxmlformats.org/officeDocument/2006/relationships/hyperlink" Target="https://yamap.com/activities/614810" TargetMode="External"/><Relationship Id="rId2388" Type="http://schemas.openxmlformats.org/officeDocument/2006/relationships/hyperlink" Target="https://photos.app.goo.gl/PjbhXLph6NXr9iHMA" TargetMode="External"/><Relationship Id="rId2595" Type="http://schemas.openxmlformats.org/officeDocument/2006/relationships/hyperlink" Target="https://yamap.com/activities/26290511" TargetMode="External"/><Relationship Id="rId262" Type="http://schemas.openxmlformats.org/officeDocument/2006/relationships/hyperlink" Target="https://goo.gl/photos/E8MJD6grnZ5DFT3U8" TargetMode="External"/><Relationship Id="rId567" Type="http://schemas.openxmlformats.org/officeDocument/2006/relationships/hyperlink" Target="https://goo.gl/photos/QbQber91BMS46ZUe9" TargetMode="External"/><Relationship Id="rId1197" Type="http://schemas.openxmlformats.org/officeDocument/2006/relationships/hyperlink" Target="https://photos.app.goo.gl/npiqhvj1MqfwVzn87" TargetMode="External"/><Relationship Id="rId2150" Type="http://schemas.openxmlformats.org/officeDocument/2006/relationships/hyperlink" Target="https://yamap.com/activities/1890994" TargetMode="External"/><Relationship Id="rId2248" Type="http://schemas.openxmlformats.org/officeDocument/2006/relationships/hyperlink" Target="https://yamap.com/activities/861245" TargetMode="External"/><Relationship Id="rId122" Type="http://schemas.openxmlformats.org/officeDocument/2006/relationships/hyperlink" Target="https://goo.gl/photos/DxS9wernCBwnbGdo9" TargetMode="External"/><Relationship Id="rId774" Type="http://schemas.openxmlformats.org/officeDocument/2006/relationships/hyperlink" Target="https://goo.gl/photos/P932FMvqFw9oboVX8" TargetMode="External"/><Relationship Id="rId981" Type="http://schemas.openxmlformats.org/officeDocument/2006/relationships/hyperlink" Target="https://photos.app.goo.gl/HukjvLMJbkrFbpwr6" TargetMode="External"/><Relationship Id="rId1057" Type="http://schemas.openxmlformats.org/officeDocument/2006/relationships/hyperlink" Target="https://photos.app.goo.gl/MYc48ycFkw4p2EBU7" TargetMode="External"/><Relationship Id="rId2010" Type="http://schemas.openxmlformats.org/officeDocument/2006/relationships/hyperlink" Target="https://yamap.com/activities/4186887" TargetMode="External"/><Relationship Id="rId2455" Type="http://schemas.openxmlformats.org/officeDocument/2006/relationships/hyperlink" Target="https://yamap.com/activities/20150784" TargetMode="External"/><Relationship Id="rId2662" Type="http://schemas.openxmlformats.org/officeDocument/2006/relationships/hyperlink" Target="https://photos.app.goo.gl/A9EQBb7fs5D5NG7FA" TargetMode="External"/><Relationship Id="rId427" Type="http://schemas.openxmlformats.org/officeDocument/2006/relationships/hyperlink" Target="https://goo.gl/photos/NqshDAddbg1nqybt6" TargetMode="External"/><Relationship Id="rId634" Type="http://schemas.openxmlformats.org/officeDocument/2006/relationships/hyperlink" Target="https://goo.gl/photos/N3xFZ8A2XwtJMMMK8" TargetMode="External"/><Relationship Id="rId841" Type="http://schemas.openxmlformats.org/officeDocument/2006/relationships/hyperlink" Target="https://goo.gl/photos/3MfsqcYDqgufRrgY9" TargetMode="External"/><Relationship Id="rId1264" Type="http://schemas.openxmlformats.org/officeDocument/2006/relationships/hyperlink" Target="https://photos.app.goo.gl/2GKr8K5U4cBF2fcS9" TargetMode="External"/><Relationship Id="rId1471" Type="http://schemas.openxmlformats.org/officeDocument/2006/relationships/hyperlink" Target="https://photos.app.goo.gl/SzxV2msbV5Y5k7TB6" TargetMode="External"/><Relationship Id="rId1569" Type="http://schemas.openxmlformats.org/officeDocument/2006/relationships/hyperlink" Target="https://yamap.com/activities/18412034" TargetMode="External"/><Relationship Id="rId2108" Type="http://schemas.openxmlformats.org/officeDocument/2006/relationships/hyperlink" Target="https://yamap.com/activities/2597445" TargetMode="External"/><Relationship Id="rId2315" Type="http://schemas.openxmlformats.org/officeDocument/2006/relationships/hyperlink" Target="https://yamap.com/activities/463803" TargetMode="External"/><Relationship Id="rId2522" Type="http://schemas.openxmlformats.org/officeDocument/2006/relationships/hyperlink" Target="https://photos.app.goo.gl/PeSuSdbFHwPp5JoW7" TargetMode="External"/><Relationship Id="rId2967" Type="http://schemas.openxmlformats.org/officeDocument/2006/relationships/hyperlink" Target="https://yamap.com/activities/36090485" TargetMode="External"/><Relationship Id="rId701" Type="http://schemas.openxmlformats.org/officeDocument/2006/relationships/hyperlink" Target="https://goo.gl/photos/py1TGVhP3BHpafpXA" TargetMode="External"/><Relationship Id="rId939" Type="http://schemas.openxmlformats.org/officeDocument/2006/relationships/hyperlink" Target="https://goo.gl/photos/JLLsC44ccZNnLPUE6" TargetMode="External"/><Relationship Id="rId1124" Type="http://schemas.openxmlformats.org/officeDocument/2006/relationships/hyperlink" Target="https://photos.app.goo.gl/JT5i4nHwxjBa2BjCA" TargetMode="External"/><Relationship Id="rId1331" Type="http://schemas.openxmlformats.org/officeDocument/2006/relationships/hyperlink" Target="https://photos.app.goo.gl/pYBv9HeZPJm5m4YA8" TargetMode="External"/><Relationship Id="rId1776" Type="http://schemas.openxmlformats.org/officeDocument/2006/relationships/hyperlink" Target="https://yamap.com/activities/10276657" TargetMode="External"/><Relationship Id="rId1983" Type="http://schemas.openxmlformats.org/officeDocument/2006/relationships/hyperlink" Target="https://yamap.com/activities/4886381" TargetMode="External"/><Relationship Id="rId2827" Type="http://schemas.openxmlformats.org/officeDocument/2006/relationships/hyperlink" Target="https://yamap.com/activities/32355952" TargetMode="External"/><Relationship Id="rId68" Type="http://schemas.openxmlformats.org/officeDocument/2006/relationships/hyperlink" Target="https://photos.app.goo.gl/tGsVpI5PE9LVMjOQ2" TargetMode="External"/><Relationship Id="rId1429" Type="http://schemas.openxmlformats.org/officeDocument/2006/relationships/hyperlink" Target="https://photos.app.goo.gl/DSgZLZXT1svVykdP8" TargetMode="External"/><Relationship Id="rId1636" Type="http://schemas.openxmlformats.org/officeDocument/2006/relationships/hyperlink" Target="https://yamap.com/activities/15781440" TargetMode="External"/><Relationship Id="rId1843" Type="http://schemas.openxmlformats.org/officeDocument/2006/relationships/hyperlink" Target="https://yamap.com/activities/8176636" TargetMode="External"/><Relationship Id="rId3089" Type="http://schemas.openxmlformats.org/officeDocument/2006/relationships/hyperlink" Target="https://yamap.com/activities/39233523" TargetMode="External"/><Relationship Id="rId1703" Type="http://schemas.openxmlformats.org/officeDocument/2006/relationships/hyperlink" Target="https://yamap.com/activities/13073897" TargetMode="External"/><Relationship Id="rId1910" Type="http://schemas.openxmlformats.org/officeDocument/2006/relationships/hyperlink" Target="https://yamap.com/activities/6213892" TargetMode="External"/><Relationship Id="rId284" Type="http://schemas.openxmlformats.org/officeDocument/2006/relationships/hyperlink" Target="https://goo.gl/photos/umdB5ovUBeSrG12cA" TargetMode="External"/><Relationship Id="rId491" Type="http://schemas.openxmlformats.org/officeDocument/2006/relationships/hyperlink" Target="https://goo.gl/photos/ezuZVM7DPHRJYxAX8" TargetMode="External"/><Relationship Id="rId2172" Type="http://schemas.openxmlformats.org/officeDocument/2006/relationships/hyperlink" Target="https://yamap.com/activities/1641228" TargetMode="External"/><Relationship Id="rId3016" Type="http://schemas.openxmlformats.org/officeDocument/2006/relationships/hyperlink" Target="https://photos.app.goo.gl/hPcw97bNLkckbTE77" TargetMode="External"/><Relationship Id="rId144" Type="http://schemas.openxmlformats.org/officeDocument/2006/relationships/hyperlink" Target="https://goo.gl/photos/qKU2tfaMi7xREGiW7" TargetMode="External"/><Relationship Id="rId589" Type="http://schemas.openxmlformats.org/officeDocument/2006/relationships/hyperlink" Target="https://goo.gl/photos/WDML9taK2xM8FMYF6" TargetMode="External"/><Relationship Id="rId796" Type="http://schemas.openxmlformats.org/officeDocument/2006/relationships/hyperlink" Target="https://goo.gl/photos/XnXVdXEyfJdM534H6" TargetMode="External"/><Relationship Id="rId2477" Type="http://schemas.openxmlformats.org/officeDocument/2006/relationships/hyperlink" Target="https://yamap.com/activities/23195202" TargetMode="External"/><Relationship Id="rId2684" Type="http://schemas.openxmlformats.org/officeDocument/2006/relationships/hyperlink" Target="https://photos.app.goo.gl/2rnE8SFUPU7i4gjc9" TargetMode="External"/><Relationship Id="rId351" Type="http://schemas.openxmlformats.org/officeDocument/2006/relationships/hyperlink" Target="https://goo.gl/photos/JooVHbzARpCsdKAJ8" TargetMode="External"/><Relationship Id="rId449" Type="http://schemas.openxmlformats.org/officeDocument/2006/relationships/hyperlink" Target="https://goo.gl/photos/SNLoCRKdij9ve8ap8" TargetMode="External"/><Relationship Id="rId656" Type="http://schemas.openxmlformats.org/officeDocument/2006/relationships/hyperlink" Target="https://goo.gl/photos/kxX8CKFHEoi5DEJ7A" TargetMode="External"/><Relationship Id="rId863" Type="http://schemas.openxmlformats.org/officeDocument/2006/relationships/hyperlink" Target="https://goo.gl/photos/p9j4HAxACxRZkYwY8" TargetMode="External"/><Relationship Id="rId1079" Type="http://schemas.openxmlformats.org/officeDocument/2006/relationships/hyperlink" Target="https://photos.app.goo.gl/aTuHpxHPLPVtQ9KF6" TargetMode="External"/><Relationship Id="rId1286" Type="http://schemas.openxmlformats.org/officeDocument/2006/relationships/hyperlink" Target="https://photos.app.goo.gl/u5uFU3oVGac5DyKN6" TargetMode="External"/><Relationship Id="rId1493" Type="http://schemas.openxmlformats.org/officeDocument/2006/relationships/hyperlink" Target="https://photos.app.goo.gl/hELLJAKxbNzUSoW79" TargetMode="External"/><Relationship Id="rId2032" Type="http://schemas.openxmlformats.org/officeDocument/2006/relationships/hyperlink" Target="https://yamap.com/activities/3803644" TargetMode="External"/><Relationship Id="rId2337" Type="http://schemas.openxmlformats.org/officeDocument/2006/relationships/hyperlink" Target="https://yamap.com/activities/296827" TargetMode="External"/><Relationship Id="rId2544" Type="http://schemas.openxmlformats.org/officeDocument/2006/relationships/hyperlink" Target="https://photos.app.goo.gl/GHzFtGnCMj9MPRpX9" TargetMode="External"/><Relationship Id="rId2891" Type="http://schemas.openxmlformats.org/officeDocument/2006/relationships/hyperlink" Target="https://yamap.com/activities/34032093" TargetMode="External"/><Relationship Id="rId2989" Type="http://schemas.openxmlformats.org/officeDocument/2006/relationships/hyperlink" Target="https://yamap.com/activities/36635953" TargetMode="External"/><Relationship Id="rId211" Type="http://schemas.openxmlformats.org/officeDocument/2006/relationships/hyperlink" Target="https://goo.gl/photos/LgA5kgdn97n1b1Jz5" TargetMode="External"/><Relationship Id="rId309" Type="http://schemas.openxmlformats.org/officeDocument/2006/relationships/hyperlink" Target="https://goo.gl/photos/3tTmPeRhjyRaiVVC7" TargetMode="External"/><Relationship Id="rId516" Type="http://schemas.openxmlformats.org/officeDocument/2006/relationships/hyperlink" Target="https://goo.gl/photos/XhMiD69pMrnPhdJBA" TargetMode="External"/><Relationship Id="rId1146" Type="http://schemas.openxmlformats.org/officeDocument/2006/relationships/hyperlink" Target="https://photos.app.goo.gl/aXFCK61sAmQxhLxQ6" TargetMode="External"/><Relationship Id="rId1798" Type="http://schemas.openxmlformats.org/officeDocument/2006/relationships/hyperlink" Target="https://yamap.com/activities/9565434" TargetMode="External"/><Relationship Id="rId2751" Type="http://schemas.openxmlformats.org/officeDocument/2006/relationships/hyperlink" Target="https://yamap.com/activities/30310441" TargetMode="External"/><Relationship Id="rId2849" Type="http://schemas.openxmlformats.org/officeDocument/2006/relationships/hyperlink" Target="https://yamap.com/activities/32874792" TargetMode="External"/><Relationship Id="rId723" Type="http://schemas.openxmlformats.org/officeDocument/2006/relationships/hyperlink" Target="https://goo.gl/photos/MugznqCNjfj1N65y8" TargetMode="External"/><Relationship Id="rId930" Type="http://schemas.openxmlformats.org/officeDocument/2006/relationships/hyperlink" Target="https://goo.gl/photos/VxG1vqVzwMTzjbRbA" TargetMode="External"/><Relationship Id="rId1006" Type="http://schemas.openxmlformats.org/officeDocument/2006/relationships/hyperlink" Target="https://photos.app.goo.gl/2bJjSt2HR5JXC6Ab9" TargetMode="External"/><Relationship Id="rId1353" Type="http://schemas.openxmlformats.org/officeDocument/2006/relationships/hyperlink" Target="https://photos.app.goo.gl/qayHz2kjSh1m2Qfx8" TargetMode="External"/><Relationship Id="rId1560" Type="http://schemas.openxmlformats.org/officeDocument/2006/relationships/hyperlink" Target="https://yamap.com/activities/18670136" TargetMode="External"/><Relationship Id="rId1658" Type="http://schemas.openxmlformats.org/officeDocument/2006/relationships/hyperlink" Target="https://yamap.com/activities/14944719" TargetMode="External"/><Relationship Id="rId1865" Type="http://schemas.openxmlformats.org/officeDocument/2006/relationships/hyperlink" Target="https://yamap.com/activities/7381655" TargetMode="External"/><Relationship Id="rId2404" Type="http://schemas.openxmlformats.org/officeDocument/2006/relationships/hyperlink" Target="https://photos.app.goo.gl/gzkwRXF5NFxbNDtJA" TargetMode="External"/><Relationship Id="rId2611" Type="http://schemas.openxmlformats.org/officeDocument/2006/relationships/hyperlink" Target="https://yamap.com/activities/26684669" TargetMode="External"/><Relationship Id="rId2709" Type="http://schemas.openxmlformats.org/officeDocument/2006/relationships/hyperlink" Target="https://yamap.com/activities/29292011" TargetMode="External"/><Relationship Id="rId1213" Type="http://schemas.openxmlformats.org/officeDocument/2006/relationships/hyperlink" Target="https://photos.app.goo.gl/zk6H6VvGTraZWL8k9" TargetMode="External"/><Relationship Id="rId1420" Type="http://schemas.openxmlformats.org/officeDocument/2006/relationships/hyperlink" Target="https://photos.app.goo.gl/chsNw5PFFZ1Uvvyf6" TargetMode="External"/><Relationship Id="rId1518" Type="http://schemas.openxmlformats.org/officeDocument/2006/relationships/hyperlink" Target="https://photos.app.goo.gl/gg7wr8XtiUznFDr6A" TargetMode="External"/><Relationship Id="rId2916" Type="http://schemas.openxmlformats.org/officeDocument/2006/relationships/hyperlink" Target="https://photos.app.goo.gl/VqVgLyokscruUNpQ8" TargetMode="External"/><Relationship Id="rId3080" Type="http://schemas.openxmlformats.org/officeDocument/2006/relationships/hyperlink" Target="https://photos.app.goo.gl/sSEr1CWHWkPxMGtDA" TargetMode="External"/><Relationship Id="rId1725" Type="http://schemas.openxmlformats.org/officeDocument/2006/relationships/hyperlink" Target="https://yamap.com/activities/12110258" TargetMode="External"/><Relationship Id="rId1932" Type="http://schemas.openxmlformats.org/officeDocument/2006/relationships/hyperlink" Target="https://yamap.com/activities/5802107" TargetMode="External"/><Relationship Id="rId17" Type="http://schemas.openxmlformats.org/officeDocument/2006/relationships/hyperlink" Target="https://photos.app.goo.gl/zq96NaL66QfnW1S9A" TargetMode="External"/><Relationship Id="rId2194" Type="http://schemas.openxmlformats.org/officeDocument/2006/relationships/hyperlink" Target="https://yamap.com/activities/1407110" TargetMode="External"/><Relationship Id="rId3038" Type="http://schemas.openxmlformats.org/officeDocument/2006/relationships/hyperlink" Target="https://photos.app.goo.gl/c9HKXxQnyMmzsZte8" TargetMode="External"/><Relationship Id="rId166" Type="http://schemas.openxmlformats.org/officeDocument/2006/relationships/hyperlink" Target="https://goo.gl/photos/SH54iJuQmxLqnicy9" TargetMode="External"/><Relationship Id="rId373" Type="http://schemas.openxmlformats.org/officeDocument/2006/relationships/hyperlink" Target="https://goo.gl/photos/W6YkncMP4o4PN8xKA" TargetMode="External"/><Relationship Id="rId580" Type="http://schemas.openxmlformats.org/officeDocument/2006/relationships/hyperlink" Target="https://goo.gl/photos/DGUMEatiT3K2x84T9" TargetMode="External"/><Relationship Id="rId2054" Type="http://schemas.openxmlformats.org/officeDocument/2006/relationships/hyperlink" Target="https://yamap.com/activities/3367316" TargetMode="External"/><Relationship Id="rId2261" Type="http://schemas.openxmlformats.org/officeDocument/2006/relationships/hyperlink" Target="https://yamap.com/activities/761049" TargetMode="External"/><Relationship Id="rId2499" Type="http://schemas.openxmlformats.org/officeDocument/2006/relationships/hyperlink" Target="https://photos.app.goo.gl/htytP7f2ZyESU8yK9" TargetMode="External"/><Relationship Id="rId3105" Type="http://schemas.openxmlformats.org/officeDocument/2006/relationships/hyperlink" Target="https://yamap.com/activities/40200817" TargetMode="External"/><Relationship Id="rId1" Type="http://schemas.openxmlformats.org/officeDocument/2006/relationships/hyperlink" Target="https://photos.app.goo.gl/YayK8XqNnvsLJR2v7" TargetMode="External"/><Relationship Id="rId233" Type="http://schemas.openxmlformats.org/officeDocument/2006/relationships/hyperlink" Target="https://goo.gl/photos/QSwk8XwZGtL2hh2t5" TargetMode="External"/><Relationship Id="rId440" Type="http://schemas.openxmlformats.org/officeDocument/2006/relationships/hyperlink" Target="https://goo.gl/photos/BVZetBkyKurczURh6" TargetMode="External"/><Relationship Id="rId678" Type="http://schemas.openxmlformats.org/officeDocument/2006/relationships/hyperlink" Target="https://goo.gl/photos/wgiiKAEeXHTiu3Cn9" TargetMode="External"/><Relationship Id="rId885" Type="http://schemas.openxmlformats.org/officeDocument/2006/relationships/hyperlink" Target="https://goo.gl/photos/oZ5dajHzJEMdu5rX8" TargetMode="External"/><Relationship Id="rId1070" Type="http://schemas.openxmlformats.org/officeDocument/2006/relationships/hyperlink" Target="https://photos.app.goo.gl/n9bj7RcJYdNRbsRt9" TargetMode="External"/><Relationship Id="rId2121" Type="http://schemas.openxmlformats.org/officeDocument/2006/relationships/hyperlink" Target="https://yamap.com/activities/2294331" TargetMode="External"/><Relationship Id="rId2359" Type="http://schemas.openxmlformats.org/officeDocument/2006/relationships/hyperlink" Target="https://photos.app.goo.gl/16hkhvpyK5KQ5jtEA" TargetMode="External"/><Relationship Id="rId2566" Type="http://schemas.openxmlformats.org/officeDocument/2006/relationships/hyperlink" Target="https://photos.app.goo.gl/98pKV8mEXThhxxEs9" TargetMode="External"/><Relationship Id="rId2773" Type="http://schemas.openxmlformats.org/officeDocument/2006/relationships/hyperlink" Target="https://yamap.com/activities/30721929" TargetMode="External"/><Relationship Id="rId2980" Type="http://schemas.openxmlformats.org/officeDocument/2006/relationships/hyperlink" Target="https://photos.app.goo.gl/uU1ykohk3pEaXZKD9" TargetMode="External"/><Relationship Id="rId300" Type="http://schemas.openxmlformats.org/officeDocument/2006/relationships/hyperlink" Target="https://goo.gl/photos/eqbnmtew2hGTqqe26" TargetMode="External"/><Relationship Id="rId538" Type="http://schemas.openxmlformats.org/officeDocument/2006/relationships/hyperlink" Target="https://goo.gl/photos/2mZsYfccz3z8P7c68" TargetMode="External"/><Relationship Id="rId745" Type="http://schemas.openxmlformats.org/officeDocument/2006/relationships/hyperlink" Target="https://photos.app.goo.gl/wMtOpoeALeTaD1sU2" TargetMode="External"/><Relationship Id="rId952" Type="http://schemas.openxmlformats.org/officeDocument/2006/relationships/hyperlink" Target="https://photos.app.goo.gl/tgatQvhHc8cCBFpeA" TargetMode="External"/><Relationship Id="rId1168" Type="http://schemas.openxmlformats.org/officeDocument/2006/relationships/hyperlink" Target="https://photos.app.goo.gl/oX5hkEeXo6rFv2Fg9" TargetMode="External"/><Relationship Id="rId1375" Type="http://schemas.openxmlformats.org/officeDocument/2006/relationships/hyperlink" Target="https://photos.app.goo.gl/LRkgxRzFoLPQKeoq5" TargetMode="External"/><Relationship Id="rId1582" Type="http://schemas.openxmlformats.org/officeDocument/2006/relationships/hyperlink" Target="https://yamap.com/activities/17923033" TargetMode="External"/><Relationship Id="rId2219" Type="http://schemas.openxmlformats.org/officeDocument/2006/relationships/hyperlink" Target="https://yamap.com/activities/1140155" TargetMode="External"/><Relationship Id="rId2426" Type="http://schemas.openxmlformats.org/officeDocument/2006/relationships/hyperlink" Target="https://yamap.com/activities/21380697" TargetMode="External"/><Relationship Id="rId2633" Type="http://schemas.openxmlformats.org/officeDocument/2006/relationships/hyperlink" Target="https://yamap.com/activities/27201571" TargetMode="External"/><Relationship Id="rId81" Type="http://schemas.openxmlformats.org/officeDocument/2006/relationships/hyperlink" Target="https://goo.gl/photos/TmHtCvRq31haHoat9" TargetMode="External"/><Relationship Id="rId605" Type="http://schemas.openxmlformats.org/officeDocument/2006/relationships/hyperlink" Target="https://goo.gl/photos/uCjrrb36HGFtLo9z7" TargetMode="External"/><Relationship Id="rId812" Type="http://schemas.openxmlformats.org/officeDocument/2006/relationships/hyperlink" Target="https://goo.gl/photos/bADKUo2TNdajvCgn9" TargetMode="External"/><Relationship Id="rId1028" Type="http://schemas.openxmlformats.org/officeDocument/2006/relationships/hyperlink" Target="https://photos.app.goo.gl/zU7nNSZf6e6yjDGx5" TargetMode="External"/><Relationship Id="rId1235" Type="http://schemas.openxmlformats.org/officeDocument/2006/relationships/hyperlink" Target="https://photos.app.goo.gl/fNMYGC82siiYk7Su9" TargetMode="External"/><Relationship Id="rId1442" Type="http://schemas.openxmlformats.org/officeDocument/2006/relationships/hyperlink" Target="https://photos.app.goo.gl/2VwzNgrgXgCbLQfMA" TargetMode="External"/><Relationship Id="rId1887" Type="http://schemas.openxmlformats.org/officeDocument/2006/relationships/hyperlink" Target="https://yamap.com/activities/6780598" TargetMode="External"/><Relationship Id="rId2840" Type="http://schemas.openxmlformats.org/officeDocument/2006/relationships/hyperlink" Target="https://photos.app.goo.gl/7ioJv3RXkrpsfwNQ8" TargetMode="External"/><Relationship Id="rId2938" Type="http://schemas.openxmlformats.org/officeDocument/2006/relationships/hyperlink" Target="https://photos.app.goo.gl/ejqffu33hKNorCx36" TargetMode="External"/><Relationship Id="rId1302" Type="http://schemas.openxmlformats.org/officeDocument/2006/relationships/hyperlink" Target="https://photos.app.goo.gl/6Uh84ErVZUYvEhKd7" TargetMode="External"/><Relationship Id="rId1747" Type="http://schemas.openxmlformats.org/officeDocument/2006/relationships/hyperlink" Target="https://yamap.com/activities/11292869" TargetMode="External"/><Relationship Id="rId1954" Type="http://schemas.openxmlformats.org/officeDocument/2006/relationships/hyperlink" Target="https://yamap.com/activities/5442509" TargetMode="External"/><Relationship Id="rId2700" Type="http://schemas.openxmlformats.org/officeDocument/2006/relationships/hyperlink" Target="https://photos.app.goo.gl/pi9PZ6JDDa8mXQPDA" TargetMode="External"/><Relationship Id="rId39" Type="http://schemas.openxmlformats.org/officeDocument/2006/relationships/hyperlink" Target="https://photos.app.goo.gl/zXrhCRqtgLyA1JAv2" TargetMode="External"/><Relationship Id="rId1607" Type="http://schemas.openxmlformats.org/officeDocument/2006/relationships/hyperlink" Target="https://yamap.com/activities/16718084" TargetMode="External"/><Relationship Id="rId1814" Type="http://schemas.openxmlformats.org/officeDocument/2006/relationships/hyperlink" Target="https://yamap.com/activities/9157263" TargetMode="External"/><Relationship Id="rId188" Type="http://schemas.openxmlformats.org/officeDocument/2006/relationships/hyperlink" Target="https://goo.gl/photos/iMVyVpU3jmJNLxnF8" TargetMode="External"/><Relationship Id="rId395" Type="http://schemas.openxmlformats.org/officeDocument/2006/relationships/hyperlink" Target="https://goo.gl/photos/WYmv3cqw82GSkkSu5" TargetMode="External"/><Relationship Id="rId2076" Type="http://schemas.openxmlformats.org/officeDocument/2006/relationships/hyperlink" Target="https://yamap.com/activities/3053902" TargetMode="External"/><Relationship Id="rId2283" Type="http://schemas.openxmlformats.org/officeDocument/2006/relationships/hyperlink" Target="https://yamap.com/activities/656935" TargetMode="External"/><Relationship Id="rId2490" Type="http://schemas.openxmlformats.org/officeDocument/2006/relationships/hyperlink" Target="https://photos.app.goo.gl/R71gDrWTPpa8xrEk7" TargetMode="External"/><Relationship Id="rId2588" Type="http://schemas.openxmlformats.org/officeDocument/2006/relationships/hyperlink" Target="https://yamap.com/activities/26036462" TargetMode="External"/><Relationship Id="rId255" Type="http://schemas.openxmlformats.org/officeDocument/2006/relationships/hyperlink" Target="https://goo.gl/photos/yehPXJGZ9Fg2hAxAA" TargetMode="External"/><Relationship Id="rId462" Type="http://schemas.openxmlformats.org/officeDocument/2006/relationships/hyperlink" Target="https://goo.gl/photos/jVtagF6CRiGiAimZA" TargetMode="External"/><Relationship Id="rId1092" Type="http://schemas.openxmlformats.org/officeDocument/2006/relationships/hyperlink" Target="https://photos.app.goo.gl/FyXXZpjX23TxywMT6" TargetMode="External"/><Relationship Id="rId1397" Type="http://schemas.openxmlformats.org/officeDocument/2006/relationships/hyperlink" Target="https://photos.app.goo.gl/YDopm4TUVWsxgCx77" TargetMode="External"/><Relationship Id="rId2143" Type="http://schemas.openxmlformats.org/officeDocument/2006/relationships/hyperlink" Target="https://yamap.com/activities/1981324" TargetMode="External"/><Relationship Id="rId2350" Type="http://schemas.openxmlformats.org/officeDocument/2006/relationships/hyperlink" Target="https://yamap.com/activities/212418" TargetMode="External"/><Relationship Id="rId2795" Type="http://schemas.openxmlformats.org/officeDocument/2006/relationships/hyperlink" Target="https://yamap.com/activities/31331326" TargetMode="External"/><Relationship Id="rId115" Type="http://schemas.openxmlformats.org/officeDocument/2006/relationships/hyperlink" Target="https://goo.gl/photos/NgAzSUuMzCVnRE5R7" TargetMode="External"/><Relationship Id="rId322" Type="http://schemas.openxmlformats.org/officeDocument/2006/relationships/hyperlink" Target="https://goo.gl/photos/AgkiBpxZaCzWJyfG7" TargetMode="External"/><Relationship Id="rId767" Type="http://schemas.openxmlformats.org/officeDocument/2006/relationships/hyperlink" Target="https://goo.gl/photos/YCWxMN5N55UR2ae99" TargetMode="External"/><Relationship Id="rId974" Type="http://schemas.openxmlformats.org/officeDocument/2006/relationships/hyperlink" Target="https://photos.app.goo.gl/S8g2GY1HDLEq9QeJ9" TargetMode="External"/><Relationship Id="rId2003" Type="http://schemas.openxmlformats.org/officeDocument/2006/relationships/hyperlink" Target="https://yamap.com/activities/4429970" TargetMode="External"/><Relationship Id="rId2210" Type="http://schemas.openxmlformats.org/officeDocument/2006/relationships/hyperlink" Target="https://yamap.com/activities/1224555" TargetMode="External"/><Relationship Id="rId2448" Type="http://schemas.openxmlformats.org/officeDocument/2006/relationships/hyperlink" Target="https://yamap.com/activities/20652659" TargetMode="External"/><Relationship Id="rId2655" Type="http://schemas.openxmlformats.org/officeDocument/2006/relationships/hyperlink" Target="https://yamap.com/activities/27756236" TargetMode="External"/><Relationship Id="rId2862" Type="http://schemas.openxmlformats.org/officeDocument/2006/relationships/hyperlink" Target="https://photos.app.goo.gl/9WnsBtJBSs3AoxX4A" TargetMode="External"/><Relationship Id="rId627" Type="http://schemas.openxmlformats.org/officeDocument/2006/relationships/hyperlink" Target="https://goo.gl/photos/UbyGkYK8bfGDgo4A6" TargetMode="External"/><Relationship Id="rId834" Type="http://schemas.openxmlformats.org/officeDocument/2006/relationships/hyperlink" Target="https://goo.gl/photos/VSRcHXrhmcXh9Ana8" TargetMode="External"/><Relationship Id="rId1257" Type="http://schemas.openxmlformats.org/officeDocument/2006/relationships/hyperlink" Target="https://photos.app.goo.gl/kW8T6NaZ61fDiKm3A" TargetMode="External"/><Relationship Id="rId1464" Type="http://schemas.openxmlformats.org/officeDocument/2006/relationships/hyperlink" Target="https://photos.app.goo.gl/Pkb8k1qC65JpyYm46" TargetMode="External"/><Relationship Id="rId1671" Type="http://schemas.openxmlformats.org/officeDocument/2006/relationships/hyperlink" Target="https://yamap.com/activities/14486888" TargetMode="External"/><Relationship Id="rId2308" Type="http://schemas.openxmlformats.org/officeDocument/2006/relationships/hyperlink" Target="https://yamap.com/activities/497347" TargetMode="External"/><Relationship Id="rId2515" Type="http://schemas.openxmlformats.org/officeDocument/2006/relationships/hyperlink" Target="https://yamap.com/activities/24303051" TargetMode="External"/><Relationship Id="rId2722" Type="http://schemas.openxmlformats.org/officeDocument/2006/relationships/hyperlink" Target="https://photos.app.goo.gl/DBLop5NGPU4L3qvf8" TargetMode="External"/><Relationship Id="rId901" Type="http://schemas.openxmlformats.org/officeDocument/2006/relationships/hyperlink" Target="https://goo.gl/photos/ZYscCa8mbGB7yfdk9" TargetMode="External"/><Relationship Id="rId1117" Type="http://schemas.openxmlformats.org/officeDocument/2006/relationships/hyperlink" Target="https://photos.app.goo.gl/2xQEuaTRvy1vra4A6" TargetMode="External"/><Relationship Id="rId1324" Type="http://schemas.openxmlformats.org/officeDocument/2006/relationships/hyperlink" Target="https://photos.app.goo.gl/QUwDJBFyFhpTDWC28" TargetMode="External"/><Relationship Id="rId1531" Type="http://schemas.openxmlformats.org/officeDocument/2006/relationships/hyperlink" Target="https://photos.app.goo.gl/xUu13CUta6y7gfKq9" TargetMode="External"/><Relationship Id="rId1769" Type="http://schemas.openxmlformats.org/officeDocument/2006/relationships/hyperlink" Target="https://yamap.com/activities/10504296" TargetMode="External"/><Relationship Id="rId1976" Type="http://schemas.openxmlformats.org/officeDocument/2006/relationships/hyperlink" Target="https://yamap.com/activities/5046862" TargetMode="External"/><Relationship Id="rId30" Type="http://schemas.openxmlformats.org/officeDocument/2006/relationships/hyperlink" Target="https://photos.app.goo.gl/1mgv0PdieWcim9Jc2" TargetMode="External"/><Relationship Id="rId1629" Type="http://schemas.openxmlformats.org/officeDocument/2006/relationships/hyperlink" Target="https://yamap.com/activities/16027040" TargetMode="External"/><Relationship Id="rId1836" Type="http://schemas.openxmlformats.org/officeDocument/2006/relationships/hyperlink" Target="https://yamap.com/activities/8395567" TargetMode="External"/><Relationship Id="rId1903" Type="http://schemas.openxmlformats.org/officeDocument/2006/relationships/hyperlink" Target="https://yamap.com/activities/6360565" TargetMode="External"/><Relationship Id="rId2098" Type="http://schemas.openxmlformats.org/officeDocument/2006/relationships/hyperlink" Target="https://yamap.com/activities/2778273" TargetMode="External"/><Relationship Id="rId3051" Type="http://schemas.openxmlformats.org/officeDocument/2006/relationships/hyperlink" Target="https://yamap.com/activities/38270515" TargetMode="External"/><Relationship Id="rId277" Type="http://schemas.openxmlformats.org/officeDocument/2006/relationships/hyperlink" Target="https://goo.gl/photos/9EZ6eRYaXRNh5y537" TargetMode="External"/><Relationship Id="rId484" Type="http://schemas.openxmlformats.org/officeDocument/2006/relationships/hyperlink" Target="https://goo.gl/photos/B88K6ag8ufkmRFWs6" TargetMode="External"/><Relationship Id="rId2165" Type="http://schemas.openxmlformats.org/officeDocument/2006/relationships/hyperlink" Target="https://yamap.com/activities/1736253" TargetMode="External"/><Relationship Id="rId3009" Type="http://schemas.openxmlformats.org/officeDocument/2006/relationships/hyperlink" Target="https://yamap.com/activities/37226357" TargetMode="External"/><Relationship Id="rId137" Type="http://schemas.openxmlformats.org/officeDocument/2006/relationships/hyperlink" Target="https://goo.gl/photos/GcDLMCB3vFhHZRQ87" TargetMode="External"/><Relationship Id="rId344" Type="http://schemas.openxmlformats.org/officeDocument/2006/relationships/hyperlink" Target="https://goo.gl/photos/miExjBnqdH9ptQDC7" TargetMode="External"/><Relationship Id="rId691" Type="http://schemas.openxmlformats.org/officeDocument/2006/relationships/hyperlink" Target="https://goo.gl/photos/zsjCbEcESxfCZKuB8" TargetMode="External"/><Relationship Id="rId789" Type="http://schemas.openxmlformats.org/officeDocument/2006/relationships/hyperlink" Target="https://goo.gl/photos/YTb23aW7cCWNWuNn9" TargetMode="External"/><Relationship Id="rId996" Type="http://schemas.openxmlformats.org/officeDocument/2006/relationships/hyperlink" Target="https://photos.app.goo.gl/5b4z6WYgiEfdW3KQ6" TargetMode="External"/><Relationship Id="rId2025" Type="http://schemas.openxmlformats.org/officeDocument/2006/relationships/hyperlink" Target="https://yamap.com/activities/3925010" TargetMode="External"/><Relationship Id="rId2372" Type="http://schemas.openxmlformats.org/officeDocument/2006/relationships/hyperlink" Target="https://photos.app.goo.gl/FPCSzJH41gCh1t4t6" TargetMode="External"/><Relationship Id="rId2677" Type="http://schemas.openxmlformats.org/officeDocument/2006/relationships/hyperlink" Target="https://yamap.com/activities/28234233" TargetMode="External"/><Relationship Id="rId2884" Type="http://schemas.openxmlformats.org/officeDocument/2006/relationships/hyperlink" Target="https://photos.app.goo.gl/VM9PxHTSRvtbPCkg8" TargetMode="External"/><Relationship Id="rId551" Type="http://schemas.openxmlformats.org/officeDocument/2006/relationships/hyperlink" Target="https://goo.gl/photos/ZJLArjBmEX7z1q5z7" TargetMode="External"/><Relationship Id="rId649" Type="http://schemas.openxmlformats.org/officeDocument/2006/relationships/hyperlink" Target="https://goo.gl/photos/wyAZEnPRdZ1q8rmaA" TargetMode="External"/><Relationship Id="rId856" Type="http://schemas.openxmlformats.org/officeDocument/2006/relationships/hyperlink" Target="https://goo.gl/photos/tUg9P8kdqErjXWvEA" TargetMode="External"/><Relationship Id="rId1181" Type="http://schemas.openxmlformats.org/officeDocument/2006/relationships/hyperlink" Target="https://photos.app.goo.gl/bwSG7gAksT8eTChG6" TargetMode="External"/><Relationship Id="rId1279" Type="http://schemas.openxmlformats.org/officeDocument/2006/relationships/hyperlink" Target="https://photos.app.goo.gl/ECqQV2AF1nzHkHa9A" TargetMode="External"/><Relationship Id="rId1486" Type="http://schemas.openxmlformats.org/officeDocument/2006/relationships/hyperlink" Target="https://photos.app.goo.gl/6jDcEkS7DYG9JSgd6" TargetMode="External"/><Relationship Id="rId2232" Type="http://schemas.openxmlformats.org/officeDocument/2006/relationships/hyperlink" Target="https://yamap.com/activities/994262" TargetMode="External"/><Relationship Id="rId2537" Type="http://schemas.openxmlformats.org/officeDocument/2006/relationships/hyperlink" Target="https://yamap.com/activities/24854526" TargetMode="External"/><Relationship Id="rId204" Type="http://schemas.openxmlformats.org/officeDocument/2006/relationships/hyperlink" Target="https://goo.gl/photos/mQhuetoHP7nWHrQx7" TargetMode="External"/><Relationship Id="rId411" Type="http://schemas.openxmlformats.org/officeDocument/2006/relationships/hyperlink" Target="https://goo.gl/photos/sirCzLwYMK9Rydg26" TargetMode="External"/><Relationship Id="rId509" Type="http://schemas.openxmlformats.org/officeDocument/2006/relationships/hyperlink" Target="https://goo.gl/photos/7jHFWn3YmqjVZ2hf7" TargetMode="External"/><Relationship Id="rId1041" Type="http://schemas.openxmlformats.org/officeDocument/2006/relationships/hyperlink" Target="https://photos.app.goo.gl/bbbtbqteUs1SYcjr5" TargetMode="External"/><Relationship Id="rId1139" Type="http://schemas.openxmlformats.org/officeDocument/2006/relationships/hyperlink" Target="https://photos.app.goo.gl/unbyUXGv7MDG9oPS7" TargetMode="External"/><Relationship Id="rId1346" Type="http://schemas.openxmlformats.org/officeDocument/2006/relationships/hyperlink" Target="https://photos.app.goo.gl/aPX1y621PbF25CM4A" TargetMode="External"/><Relationship Id="rId1693" Type="http://schemas.openxmlformats.org/officeDocument/2006/relationships/hyperlink" Target="https://yamap.com/activities/13517924" TargetMode="External"/><Relationship Id="rId1998" Type="http://schemas.openxmlformats.org/officeDocument/2006/relationships/hyperlink" Target="https://yamap.com/activities/4518660" TargetMode="External"/><Relationship Id="rId2744" Type="http://schemas.openxmlformats.org/officeDocument/2006/relationships/hyperlink" Target="https://photos.app.goo.gl/x2wx35EV5w76yXWT6" TargetMode="External"/><Relationship Id="rId2951" Type="http://schemas.openxmlformats.org/officeDocument/2006/relationships/hyperlink" Target="https://yamap.com/activities/35554558" TargetMode="External"/><Relationship Id="rId716" Type="http://schemas.openxmlformats.org/officeDocument/2006/relationships/hyperlink" Target="https://goo.gl/photos/SJ4gfV6JbcBn9g1E6" TargetMode="External"/><Relationship Id="rId923" Type="http://schemas.openxmlformats.org/officeDocument/2006/relationships/hyperlink" Target="https://goo.gl/photos/UbKwaHSVGPeK3g19A" TargetMode="External"/><Relationship Id="rId1553" Type="http://schemas.openxmlformats.org/officeDocument/2006/relationships/hyperlink" Target="https://yamap.com/activities/18947166" TargetMode="External"/><Relationship Id="rId1760" Type="http://schemas.openxmlformats.org/officeDocument/2006/relationships/hyperlink" Target="https://yamap.com/activities/10784270" TargetMode="External"/><Relationship Id="rId1858" Type="http://schemas.openxmlformats.org/officeDocument/2006/relationships/hyperlink" Target="https://yamap.com/activities/7551702" TargetMode="External"/><Relationship Id="rId2604" Type="http://schemas.openxmlformats.org/officeDocument/2006/relationships/hyperlink" Target="https://photos.app.goo.gl/d95jTTr3sEk4zyNe8" TargetMode="External"/><Relationship Id="rId2811" Type="http://schemas.openxmlformats.org/officeDocument/2006/relationships/hyperlink" Target="https://yamap.com/activities/31851578" TargetMode="External"/><Relationship Id="rId52" Type="http://schemas.openxmlformats.org/officeDocument/2006/relationships/hyperlink" Target="https://photos.app.goo.gl/NF0HwKMkfMesNWQa2" TargetMode="External"/><Relationship Id="rId1206" Type="http://schemas.openxmlformats.org/officeDocument/2006/relationships/hyperlink" Target="https://photos.app.goo.gl/GDKe5dWJ4pJTzqhC9" TargetMode="External"/><Relationship Id="rId1413" Type="http://schemas.openxmlformats.org/officeDocument/2006/relationships/hyperlink" Target="https://photos.app.goo.gl/ibjGQoYG2E4oainY6" TargetMode="External"/><Relationship Id="rId1620" Type="http://schemas.openxmlformats.org/officeDocument/2006/relationships/hyperlink" Target="https://yamap.com/activities/16283612" TargetMode="External"/><Relationship Id="rId2909" Type="http://schemas.openxmlformats.org/officeDocument/2006/relationships/hyperlink" Target="https://yamap.com/activities/34465398" TargetMode="External"/><Relationship Id="rId3073" Type="http://schemas.openxmlformats.org/officeDocument/2006/relationships/hyperlink" Target="https://yamap.com/activities/38717330" TargetMode="External"/><Relationship Id="rId1718" Type="http://schemas.openxmlformats.org/officeDocument/2006/relationships/hyperlink" Target="https://yamap.com/activities/12468998" TargetMode="External"/><Relationship Id="rId1925" Type="http://schemas.openxmlformats.org/officeDocument/2006/relationships/hyperlink" Target="https://yamap.com/activities/5950378" TargetMode="External"/><Relationship Id="rId299" Type="http://schemas.openxmlformats.org/officeDocument/2006/relationships/hyperlink" Target="https://goo.gl/photos/FzFNmVWv7xkRj37f7" TargetMode="External"/><Relationship Id="rId2187" Type="http://schemas.openxmlformats.org/officeDocument/2006/relationships/hyperlink" Target="https://yamap.com/activities/1491613" TargetMode="External"/><Relationship Id="rId2394" Type="http://schemas.openxmlformats.org/officeDocument/2006/relationships/hyperlink" Target="https://photos.app.goo.gl/fk8Pbm7svqTryvhH6" TargetMode="External"/><Relationship Id="rId159" Type="http://schemas.openxmlformats.org/officeDocument/2006/relationships/hyperlink" Target="https://goo.gl/photos/3aQQLHBVedJpVkzM7" TargetMode="External"/><Relationship Id="rId366" Type="http://schemas.openxmlformats.org/officeDocument/2006/relationships/hyperlink" Target="https://goo.gl/photos/iG1uH8sNpeK7ZC9z5" TargetMode="External"/><Relationship Id="rId573" Type="http://schemas.openxmlformats.org/officeDocument/2006/relationships/hyperlink" Target="https://goo.gl/photos/MeQwocStx2YxZt2j7" TargetMode="External"/><Relationship Id="rId780" Type="http://schemas.openxmlformats.org/officeDocument/2006/relationships/hyperlink" Target="https://goo.gl/photos/3tCoVXfUj9c5tSKG6" TargetMode="External"/><Relationship Id="rId2047" Type="http://schemas.openxmlformats.org/officeDocument/2006/relationships/hyperlink" Target="https://yamap.com/activities/3457980" TargetMode="External"/><Relationship Id="rId2254" Type="http://schemas.openxmlformats.org/officeDocument/2006/relationships/hyperlink" Target="https://yamap.com/activities/797367" TargetMode="External"/><Relationship Id="rId2461" Type="http://schemas.openxmlformats.org/officeDocument/2006/relationships/hyperlink" Target="https://yamap.com/activities/19721256" TargetMode="External"/><Relationship Id="rId2699" Type="http://schemas.openxmlformats.org/officeDocument/2006/relationships/hyperlink" Target="https://yamap.com/activities/28929705" TargetMode="External"/><Relationship Id="rId3000" Type="http://schemas.openxmlformats.org/officeDocument/2006/relationships/hyperlink" Target="https://photos.app.goo.gl/zkU2t9oukikLDqqz7" TargetMode="External"/><Relationship Id="rId226" Type="http://schemas.openxmlformats.org/officeDocument/2006/relationships/hyperlink" Target="https://goo.gl/photos/1SR3V6PxgtKUuw9u6" TargetMode="External"/><Relationship Id="rId433" Type="http://schemas.openxmlformats.org/officeDocument/2006/relationships/hyperlink" Target="https://goo.gl/photos/gQgvMpMttMb2CGs6A" TargetMode="External"/><Relationship Id="rId878" Type="http://schemas.openxmlformats.org/officeDocument/2006/relationships/hyperlink" Target="https://goo.gl/photos/px29PZRsaGeV7CVD9" TargetMode="External"/><Relationship Id="rId1063" Type="http://schemas.openxmlformats.org/officeDocument/2006/relationships/hyperlink" Target="https://photos.app.goo.gl/pVBnnMB2wsiTdH6d6" TargetMode="External"/><Relationship Id="rId1270" Type="http://schemas.openxmlformats.org/officeDocument/2006/relationships/hyperlink" Target="https://photos.app.goo.gl/iCbmJyz5aDwjHBy27" TargetMode="External"/><Relationship Id="rId2114" Type="http://schemas.openxmlformats.org/officeDocument/2006/relationships/hyperlink" Target="https://yamap.com/activities/2472631" TargetMode="External"/><Relationship Id="rId2559" Type="http://schemas.openxmlformats.org/officeDocument/2006/relationships/hyperlink" Target="https://yamap.com/activities/25366511" TargetMode="External"/><Relationship Id="rId2766" Type="http://schemas.openxmlformats.org/officeDocument/2006/relationships/hyperlink" Target="https://photos.app.goo.gl/AfAqXwHXr98SBwCR9" TargetMode="External"/><Relationship Id="rId2973" Type="http://schemas.openxmlformats.org/officeDocument/2006/relationships/hyperlink" Target="https://yamap.com/activities/36279631" TargetMode="External"/><Relationship Id="rId640" Type="http://schemas.openxmlformats.org/officeDocument/2006/relationships/hyperlink" Target="https://goo.gl/photos/hLTP6Pt7oWZVtJPLA" TargetMode="External"/><Relationship Id="rId738" Type="http://schemas.openxmlformats.org/officeDocument/2006/relationships/hyperlink" Target="https://photos.app.goo.gl/hHZoD3Y8qNPn6g1E3" TargetMode="External"/><Relationship Id="rId945" Type="http://schemas.openxmlformats.org/officeDocument/2006/relationships/hyperlink" Target="https://photos.app.goo.gl/MBgN4rsMNdi8GF8r6" TargetMode="External"/><Relationship Id="rId1368" Type="http://schemas.openxmlformats.org/officeDocument/2006/relationships/hyperlink" Target="https://photos.app.goo.gl/5B5Ys2NYsCfwWgDBA" TargetMode="External"/><Relationship Id="rId1575" Type="http://schemas.openxmlformats.org/officeDocument/2006/relationships/hyperlink" Target="https://yamap.com/activities/18175929" TargetMode="External"/><Relationship Id="rId1782" Type="http://schemas.openxmlformats.org/officeDocument/2006/relationships/hyperlink" Target="https://yamap.com/activities/10069758" TargetMode="External"/><Relationship Id="rId2321" Type="http://schemas.openxmlformats.org/officeDocument/2006/relationships/hyperlink" Target="https://yamap.com/activities/419186" TargetMode="External"/><Relationship Id="rId2419" Type="http://schemas.openxmlformats.org/officeDocument/2006/relationships/hyperlink" Target="https://yamap.com/activities/22042002" TargetMode="External"/><Relationship Id="rId2626" Type="http://schemas.openxmlformats.org/officeDocument/2006/relationships/hyperlink" Target="https://photos.app.goo.gl/oe6jyTxtbqRyJo9V7" TargetMode="External"/><Relationship Id="rId2833" Type="http://schemas.openxmlformats.org/officeDocument/2006/relationships/hyperlink" Target="https://yamap.com/activities/32481049" TargetMode="External"/><Relationship Id="rId74" Type="http://schemas.openxmlformats.org/officeDocument/2006/relationships/hyperlink" Target="https://photos.app.goo.gl/vPzTmiY2Yl05YxxY2" TargetMode="External"/><Relationship Id="rId500" Type="http://schemas.openxmlformats.org/officeDocument/2006/relationships/hyperlink" Target="https://goo.gl/photos/7e57WQSRRSmJPkFH9" TargetMode="External"/><Relationship Id="rId805" Type="http://schemas.openxmlformats.org/officeDocument/2006/relationships/hyperlink" Target="https://goo.gl/photos/u2YQoaMWWAbCLGTN8" TargetMode="External"/><Relationship Id="rId1130" Type="http://schemas.openxmlformats.org/officeDocument/2006/relationships/hyperlink" Target="https://photos.app.goo.gl/Uck9VnP2Go7GhaZL7" TargetMode="External"/><Relationship Id="rId1228" Type="http://schemas.openxmlformats.org/officeDocument/2006/relationships/hyperlink" Target="https://photos.app.goo.gl/FwJynRCRmmRjtaAv7" TargetMode="External"/><Relationship Id="rId1435" Type="http://schemas.openxmlformats.org/officeDocument/2006/relationships/hyperlink" Target="https://photos.app.goo.gl/p9QzAAJCAQhErdaZ9" TargetMode="External"/><Relationship Id="rId1642" Type="http://schemas.openxmlformats.org/officeDocument/2006/relationships/hyperlink" Target="https://yamap.com/activities/15579429" TargetMode="External"/><Relationship Id="rId1947" Type="http://schemas.openxmlformats.org/officeDocument/2006/relationships/hyperlink" Target="https://yamap.com/activities/5554442" TargetMode="External"/><Relationship Id="rId2900" Type="http://schemas.openxmlformats.org/officeDocument/2006/relationships/hyperlink" Target="https://photos.app.goo.gl/HrpzRi2XzBZz17wUA" TargetMode="External"/><Relationship Id="rId3095" Type="http://schemas.openxmlformats.org/officeDocument/2006/relationships/hyperlink" Target="https://yamap.com/activities/39666597" TargetMode="External"/><Relationship Id="rId1502" Type="http://schemas.openxmlformats.org/officeDocument/2006/relationships/hyperlink" Target="https://photos.app.goo.gl/DjCj1qaoYyzsCyC18" TargetMode="External"/><Relationship Id="rId1807" Type="http://schemas.openxmlformats.org/officeDocument/2006/relationships/hyperlink" Target="https://yamap.com/activities/9376831" TargetMode="External"/><Relationship Id="rId290" Type="http://schemas.openxmlformats.org/officeDocument/2006/relationships/hyperlink" Target="https://goo.gl/photos/TRHnccp6BzUnorrJ9" TargetMode="External"/><Relationship Id="rId388" Type="http://schemas.openxmlformats.org/officeDocument/2006/relationships/hyperlink" Target="https://goo.gl/photos/jLG3bjeYpaQDbSCg9" TargetMode="External"/><Relationship Id="rId2069" Type="http://schemas.openxmlformats.org/officeDocument/2006/relationships/hyperlink" Target="https://yamap.com/activities/3158973" TargetMode="External"/><Relationship Id="rId3022" Type="http://schemas.openxmlformats.org/officeDocument/2006/relationships/hyperlink" Target="https://photos.app.goo.gl/mnMXchbTByGBG4Zr9" TargetMode="External"/><Relationship Id="rId150" Type="http://schemas.openxmlformats.org/officeDocument/2006/relationships/hyperlink" Target="https://goo.gl/photos/mtUsHkVYbBAeegNNA" TargetMode="External"/><Relationship Id="rId595" Type="http://schemas.openxmlformats.org/officeDocument/2006/relationships/hyperlink" Target="https://goo.gl/photos/KcbnunvEiSe9vqox6" TargetMode="External"/><Relationship Id="rId2276" Type="http://schemas.openxmlformats.org/officeDocument/2006/relationships/hyperlink" Target="https://yamap.com/activities/684137" TargetMode="External"/><Relationship Id="rId2483" Type="http://schemas.openxmlformats.org/officeDocument/2006/relationships/hyperlink" Target="https://yamap.com/activities/23385418" TargetMode="External"/><Relationship Id="rId2690" Type="http://schemas.openxmlformats.org/officeDocument/2006/relationships/hyperlink" Target="https://photos.app.goo.gl/o528x9GaEVbUimYNA" TargetMode="External"/><Relationship Id="rId248" Type="http://schemas.openxmlformats.org/officeDocument/2006/relationships/hyperlink" Target="https://goo.gl/photos/r21uVE3uen33mmyY9" TargetMode="External"/><Relationship Id="rId455" Type="http://schemas.openxmlformats.org/officeDocument/2006/relationships/hyperlink" Target="https://goo.gl/photos/zihi7W5qmFzd1fND7" TargetMode="External"/><Relationship Id="rId662" Type="http://schemas.openxmlformats.org/officeDocument/2006/relationships/hyperlink" Target="https://goo.gl/photos/NhN3E8W4mxAsD3Ya6" TargetMode="External"/><Relationship Id="rId1085" Type="http://schemas.openxmlformats.org/officeDocument/2006/relationships/hyperlink" Target="https://photos.app.goo.gl/oqjuV3gEQSnYb39z7" TargetMode="External"/><Relationship Id="rId1292" Type="http://schemas.openxmlformats.org/officeDocument/2006/relationships/hyperlink" Target="https://photos.app.goo.gl/Sfvo47RcjBKsH2XU6" TargetMode="External"/><Relationship Id="rId2136" Type="http://schemas.openxmlformats.org/officeDocument/2006/relationships/hyperlink" Target="https://yamap.com/activities/2064571" TargetMode="External"/><Relationship Id="rId2343" Type="http://schemas.openxmlformats.org/officeDocument/2006/relationships/hyperlink" Target="https://yamap.com/activities/261568" TargetMode="External"/><Relationship Id="rId2550" Type="http://schemas.openxmlformats.org/officeDocument/2006/relationships/hyperlink" Target="https://photos.app.goo.gl/s78hXrMvhoSr6MNQ8" TargetMode="External"/><Relationship Id="rId2788" Type="http://schemas.openxmlformats.org/officeDocument/2006/relationships/hyperlink" Target="https://photos.app.goo.gl/Em8KjUndAxeJKD2Q9" TargetMode="External"/><Relationship Id="rId2995" Type="http://schemas.openxmlformats.org/officeDocument/2006/relationships/hyperlink" Target="https://yamap.com/activities/36746178" TargetMode="External"/><Relationship Id="rId108" Type="http://schemas.openxmlformats.org/officeDocument/2006/relationships/hyperlink" Target="https://goo.gl/photos/nNe5wGw2EMYgFbPq9" TargetMode="External"/><Relationship Id="rId315" Type="http://schemas.openxmlformats.org/officeDocument/2006/relationships/hyperlink" Target="https://goo.gl/photos/zhsbBP282XdgrCta6" TargetMode="External"/><Relationship Id="rId522" Type="http://schemas.openxmlformats.org/officeDocument/2006/relationships/hyperlink" Target="https://goo.gl/photos/s9wyU22NwyhEXPXB9" TargetMode="External"/><Relationship Id="rId967" Type="http://schemas.openxmlformats.org/officeDocument/2006/relationships/hyperlink" Target="https://photos.app.goo.gl/PuweJdxLY7pkdu3eA" TargetMode="External"/><Relationship Id="rId1152" Type="http://schemas.openxmlformats.org/officeDocument/2006/relationships/hyperlink" Target="https://photos.app.goo.gl/YvM9a34eY59ZQ2aM7" TargetMode="External"/><Relationship Id="rId1597" Type="http://schemas.openxmlformats.org/officeDocument/2006/relationships/hyperlink" Target="https://yamap.com/activities/17226163" TargetMode="External"/><Relationship Id="rId2203" Type="http://schemas.openxmlformats.org/officeDocument/2006/relationships/hyperlink" Target="https://yamap.com/activities/1304812" TargetMode="External"/><Relationship Id="rId2410" Type="http://schemas.openxmlformats.org/officeDocument/2006/relationships/hyperlink" Target="https://yamap.com/activities/21828507" TargetMode="External"/><Relationship Id="rId2648" Type="http://schemas.openxmlformats.org/officeDocument/2006/relationships/hyperlink" Target="https://photos.app.goo.gl/b4g5dUiCXe3mVn477" TargetMode="External"/><Relationship Id="rId2855" Type="http://schemas.openxmlformats.org/officeDocument/2006/relationships/hyperlink" Target="https://yamap.com/activities/33147887" TargetMode="External"/><Relationship Id="rId96" Type="http://schemas.openxmlformats.org/officeDocument/2006/relationships/hyperlink" Target="https://goo.gl/photos/V7zhD4LRTZ2f9vpu5" TargetMode="External"/><Relationship Id="rId827" Type="http://schemas.openxmlformats.org/officeDocument/2006/relationships/hyperlink" Target="https://goo.gl/photos/EUe8gSwjXiUSJ38a6" TargetMode="External"/><Relationship Id="rId1012" Type="http://schemas.openxmlformats.org/officeDocument/2006/relationships/hyperlink" Target="https://photos.app.goo.gl/Nhn4PpZpbB8UMw4p8" TargetMode="External"/><Relationship Id="rId1457" Type="http://schemas.openxmlformats.org/officeDocument/2006/relationships/hyperlink" Target="https://photos.app.goo.gl/pa3LHWABHGAd6kVn7" TargetMode="External"/><Relationship Id="rId1664" Type="http://schemas.openxmlformats.org/officeDocument/2006/relationships/hyperlink" Target="https://yamap.com/activities/14711062" TargetMode="External"/><Relationship Id="rId1871" Type="http://schemas.openxmlformats.org/officeDocument/2006/relationships/hyperlink" Target="https://yamap.com/activities/7235693" TargetMode="External"/><Relationship Id="rId2508" Type="http://schemas.openxmlformats.org/officeDocument/2006/relationships/hyperlink" Target="https://photos.app.goo.gl/YmNghD5SQ3AVbJ898" TargetMode="External"/><Relationship Id="rId2715" Type="http://schemas.openxmlformats.org/officeDocument/2006/relationships/hyperlink" Target="https://yamap.com/activities/29390880" TargetMode="External"/><Relationship Id="rId2922" Type="http://schemas.openxmlformats.org/officeDocument/2006/relationships/hyperlink" Target="https://photos.app.goo.gl/Ew8YnkQpi9tSB84v8" TargetMode="External"/><Relationship Id="rId1317" Type="http://schemas.openxmlformats.org/officeDocument/2006/relationships/hyperlink" Target="https://photos.app.goo.gl/7fAWnHgxeKHaiohM8" TargetMode="External"/><Relationship Id="rId1524" Type="http://schemas.openxmlformats.org/officeDocument/2006/relationships/hyperlink" Target="https://photos.app.goo.gl/9zXu8cXKpWVGUkSQ7" TargetMode="External"/><Relationship Id="rId1731" Type="http://schemas.openxmlformats.org/officeDocument/2006/relationships/hyperlink" Target="https://yamap.com/activities/11935640" TargetMode="External"/><Relationship Id="rId1969" Type="http://schemas.openxmlformats.org/officeDocument/2006/relationships/hyperlink" Target="https://yamap.com/activities/5175501" TargetMode="External"/><Relationship Id="rId23" Type="http://schemas.openxmlformats.org/officeDocument/2006/relationships/hyperlink" Target="https://photos.app.goo.gl/0a71aH7DTEMPjnLi1" TargetMode="External"/><Relationship Id="rId1829" Type="http://schemas.openxmlformats.org/officeDocument/2006/relationships/hyperlink" Target="https://yamap.com/activities/8699126" TargetMode="External"/><Relationship Id="rId2298" Type="http://schemas.openxmlformats.org/officeDocument/2006/relationships/hyperlink" Target="https://yamap.com/activities/556204" TargetMode="External"/><Relationship Id="rId3044" Type="http://schemas.openxmlformats.org/officeDocument/2006/relationships/hyperlink" Target="https://photos.app.goo.gl/awKQrUbsPxUdTQvF7" TargetMode="External"/><Relationship Id="rId172" Type="http://schemas.openxmlformats.org/officeDocument/2006/relationships/hyperlink" Target="https://goo.gl/photos/r429RuJbfn4Yv3Bj8" TargetMode="External"/><Relationship Id="rId477" Type="http://schemas.openxmlformats.org/officeDocument/2006/relationships/hyperlink" Target="https://goo.gl/photos/sTQCJddgkzcAqJ7NA" TargetMode="External"/><Relationship Id="rId684" Type="http://schemas.openxmlformats.org/officeDocument/2006/relationships/hyperlink" Target="https://goo.gl/photos/xUcD8NSsiE6YnhDd6" TargetMode="External"/><Relationship Id="rId2060" Type="http://schemas.openxmlformats.org/officeDocument/2006/relationships/hyperlink" Target="https://yamap.com/activities/3271371" TargetMode="External"/><Relationship Id="rId2158" Type="http://schemas.openxmlformats.org/officeDocument/2006/relationships/hyperlink" Target="https://yamap.com/activities/1790742" TargetMode="External"/><Relationship Id="rId2365" Type="http://schemas.openxmlformats.org/officeDocument/2006/relationships/hyperlink" Target="https://photos.app.goo.gl/8nmkGxjNm8XDZvqD7" TargetMode="External"/><Relationship Id="rId3111" Type="http://schemas.openxmlformats.org/officeDocument/2006/relationships/hyperlink" Target="https://yamap.com/activities/40656789" TargetMode="External"/><Relationship Id="rId337" Type="http://schemas.openxmlformats.org/officeDocument/2006/relationships/hyperlink" Target="https://goo.gl/photos/EMXhT657ZULZ467N6" TargetMode="External"/><Relationship Id="rId891" Type="http://schemas.openxmlformats.org/officeDocument/2006/relationships/hyperlink" Target="https://goo.gl/photos/yFDjwvrJmdX5tFnz6" TargetMode="External"/><Relationship Id="rId989" Type="http://schemas.openxmlformats.org/officeDocument/2006/relationships/hyperlink" Target="https://photos.app.goo.gl/dNU5K25bpYKwhv5w5" TargetMode="External"/><Relationship Id="rId2018" Type="http://schemas.openxmlformats.org/officeDocument/2006/relationships/hyperlink" Target="https://yamap.com/activities/4043891" TargetMode="External"/><Relationship Id="rId2572" Type="http://schemas.openxmlformats.org/officeDocument/2006/relationships/hyperlink" Target="https://yamap.com/activities/25693932" TargetMode="External"/><Relationship Id="rId2877" Type="http://schemas.openxmlformats.org/officeDocument/2006/relationships/hyperlink" Target="https://yamap.com/activities/33633559" TargetMode="External"/><Relationship Id="rId544" Type="http://schemas.openxmlformats.org/officeDocument/2006/relationships/hyperlink" Target="https://goo.gl/photos/vTDzC5pAR8cXkUPD7" TargetMode="External"/><Relationship Id="rId751" Type="http://schemas.openxmlformats.org/officeDocument/2006/relationships/hyperlink" Target="https://photos.app.goo.gl/wV3fOtYjhk5WHyxd2" TargetMode="External"/><Relationship Id="rId849" Type="http://schemas.openxmlformats.org/officeDocument/2006/relationships/hyperlink" Target="https://goo.gl/photos/B6VSVXXVzwNzEWyG8" TargetMode="External"/><Relationship Id="rId1174" Type="http://schemas.openxmlformats.org/officeDocument/2006/relationships/hyperlink" Target="https://photos.app.goo.gl/ERogBDAc9Kyuhe6v6" TargetMode="External"/><Relationship Id="rId1381" Type="http://schemas.openxmlformats.org/officeDocument/2006/relationships/hyperlink" Target="https://photos.app.goo.gl/g8yHGtFrtFdUGudX9" TargetMode="External"/><Relationship Id="rId1479" Type="http://schemas.openxmlformats.org/officeDocument/2006/relationships/hyperlink" Target="https://photos.app.goo.gl/p5rTrN6voMJCD7ddA" TargetMode="External"/><Relationship Id="rId1686" Type="http://schemas.openxmlformats.org/officeDocument/2006/relationships/hyperlink" Target="https://yamap.com/activities/13825895" TargetMode="External"/><Relationship Id="rId2225" Type="http://schemas.openxmlformats.org/officeDocument/2006/relationships/hyperlink" Target="https://yamap.com/activities/1051686" TargetMode="External"/><Relationship Id="rId2432" Type="http://schemas.openxmlformats.org/officeDocument/2006/relationships/hyperlink" Target="https://yamap.com/activities/21211072" TargetMode="External"/><Relationship Id="rId404" Type="http://schemas.openxmlformats.org/officeDocument/2006/relationships/hyperlink" Target="https://goo.gl/photos/w7WySepjbmE2diKz8" TargetMode="External"/><Relationship Id="rId611" Type="http://schemas.openxmlformats.org/officeDocument/2006/relationships/hyperlink" Target="https://goo.gl/photos/GLwV8f1eka3oDdcu5" TargetMode="External"/><Relationship Id="rId1034" Type="http://schemas.openxmlformats.org/officeDocument/2006/relationships/hyperlink" Target="https://photos.app.goo.gl/H9EMp4TbVGKdtoEw9" TargetMode="External"/><Relationship Id="rId1241" Type="http://schemas.openxmlformats.org/officeDocument/2006/relationships/hyperlink" Target="https://photos.app.goo.gl/giRrxoGfqaoczaie9" TargetMode="External"/><Relationship Id="rId1339" Type="http://schemas.openxmlformats.org/officeDocument/2006/relationships/hyperlink" Target="https://photos.app.goo.gl/ZiFPGVJVKzjwhq8B8" TargetMode="External"/><Relationship Id="rId1893" Type="http://schemas.openxmlformats.org/officeDocument/2006/relationships/hyperlink" Target="https://yamap.com/activities/6631371" TargetMode="External"/><Relationship Id="rId2737" Type="http://schemas.openxmlformats.org/officeDocument/2006/relationships/hyperlink" Target="https://yamap.com/activities/29868484" TargetMode="External"/><Relationship Id="rId2944" Type="http://schemas.openxmlformats.org/officeDocument/2006/relationships/hyperlink" Target="https://photos.app.goo.gl/GtqRY4asR5WUoDPW9" TargetMode="External"/><Relationship Id="rId709" Type="http://schemas.openxmlformats.org/officeDocument/2006/relationships/hyperlink" Target="https://goo.gl/photos/YsXEVvEGbWrpKzZv9" TargetMode="External"/><Relationship Id="rId916" Type="http://schemas.openxmlformats.org/officeDocument/2006/relationships/hyperlink" Target="https://goo.gl/photos/ekJDNK8viPUoNkTP9" TargetMode="External"/><Relationship Id="rId1101" Type="http://schemas.openxmlformats.org/officeDocument/2006/relationships/hyperlink" Target="https://photos.app.goo.gl/v1BYEGhSZzbz94EX7" TargetMode="External"/><Relationship Id="rId1546" Type="http://schemas.openxmlformats.org/officeDocument/2006/relationships/hyperlink" Target="https://yamap.com/activities/19318331" TargetMode="External"/><Relationship Id="rId1753" Type="http://schemas.openxmlformats.org/officeDocument/2006/relationships/hyperlink" Target="https://yamap.com/activities/11114695" TargetMode="External"/><Relationship Id="rId1960" Type="http://schemas.openxmlformats.org/officeDocument/2006/relationships/hyperlink" Target="https://yamap.com/activities/5360246" TargetMode="External"/><Relationship Id="rId2804" Type="http://schemas.openxmlformats.org/officeDocument/2006/relationships/hyperlink" Target="https://photos.app.goo.gl/toZKXBhgYkxtgpw4A" TargetMode="External"/><Relationship Id="rId45" Type="http://schemas.openxmlformats.org/officeDocument/2006/relationships/hyperlink" Target="https://photos.app.goo.gl/46l5MZ149JUiW5Ay1" TargetMode="External"/><Relationship Id="rId1406" Type="http://schemas.openxmlformats.org/officeDocument/2006/relationships/hyperlink" Target="https://photos.app.goo.gl/nMw83ppLjCCGw3zd6" TargetMode="External"/><Relationship Id="rId1613" Type="http://schemas.openxmlformats.org/officeDocument/2006/relationships/hyperlink" Target="https://yamap.com/activities/16500471" TargetMode="External"/><Relationship Id="rId1820" Type="http://schemas.openxmlformats.org/officeDocument/2006/relationships/hyperlink" Target="https://yamap.com/activities/9009723" TargetMode="External"/><Relationship Id="rId3066" Type="http://schemas.openxmlformats.org/officeDocument/2006/relationships/hyperlink" Target="https://photos.app.goo.gl/8LTnweii39TsSriN8" TargetMode="External"/><Relationship Id="rId194" Type="http://schemas.openxmlformats.org/officeDocument/2006/relationships/hyperlink" Target="https://goo.gl/photos/A8yfj19FeZ8rwTpe6" TargetMode="External"/><Relationship Id="rId1918" Type="http://schemas.openxmlformats.org/officeDocument/2006/relationships/hyperlink" Target="https://yamap.com/activities/6079951" TargetMode="External"/><Relationship Id="rId2082" Type="http://schemas.openxmlformats.org/officeDocument/2006/relationships/hyperlink" Target="https://yamap.com/activities/2992560" TargetMode="External"/><Relationship Id="rId261" Type="http://schemas.openxmlformats.org/officeDocument/2006/relationships/hyperlink" Target="https://goo.gl/photos/rjy7zx6xN7pRsf4j9" TargetMode="External"/><Relationship Id="rId499" Type="http://schemas.openxmlformats.org/officeDocument/2006/relationships/hyperlink" Target="https://goo.gl/photos/DgLbJhuHrFdEQFxW7" TargetMode="External"/><Relationship Id="rId2387" Type="http://schemas.openxmlformats.org/officeDocument/2006/relationships/hyperlink" Target="https://photos.app.goo.gl/1VfdqoXbq72UDpTp8" TargetMode="External"/><Relationship Id="rId2594" Type="http://schemas.openxmlformats.org/officeDocument/2006/relationships/hyperlink" Target="https://photos.app.goo.gl/Qxgbm79wJcFGz95y7" TargetMode="External"/><Relationship Id="rId359" Type="http://schemas.openxmlformats.org/officeDocument/2006/relationships/hyperlink" Target="https://goo.gl/photos/am6ZobetoKdmxwiq5" TargetMode="External"/><Relationship Id="rId566" Type="http://schemas.openxmlformats.org/officeDocument/2006/relationships/hyperlink" Target="https://goo.gl/photos/CWZ2gtpCKjF69fvx6" TargetMode="External"/><Relationship Id="rId773" Type="http://schemas.openxmlformats.org/officeDocument/2006/relationships/hyperlink" Target="https://goo.gl/photos/gH1PcJTcwt6hSThK7" TargetMode="External"/><Relationship Id="rId1196" Type="http://schemas.openxmlformats.org/officeDocument/2006/relationships/hyperlink" Target="https://photos.app.goo.gl/P211jtEVsVemyh779" TargetMode="External"/><Relationship Id="rId2247" Type="http://schemas.openxmlformats.org/officeDocument/2006/relationships/hyperlink" Target="https://yamap.com/activities/869617" TargetMode="External"/><Relationship Id="rId2454" Type="http://schemas.openxmlformats.org/officeDocument/2006/relationships/hyperlink" Target="https://yamap.com/activities/20167169" TargetMode="External"/><Relationship Id="rId2899" Type="http://schemas.openxmlformats.org/officeDocument/2006/relationships/hyperlink" Target="https://yamap.com/activities/34190706" TargetMode="External"/><Relationship Id="rId121" Type="http://schemas.openxmlformats.org/officeDocument/2006/relationships/hyperlink" Target="https://goo.gl/photos/S9E7GzR4FsnCjxbK8" TargetMode="External"/><Relationship Id="rId219" Type="http://schemas.openxmlformats.org/officeDocument/2006/relationships/hyperlink" Target="https://goo.gl/photos/fZwoSg8FGQEpPBCs5" TargetMode="External"/><Relationship Id="rId426" Type="http://schemas.openxmlformats.org/officeDocument/2006/relationships/hyperlink" Target="https://goo.gl/photos/uC6X5iBFjAwJAY7M8" TargetMode="External"/><Relationship Id="rId633" Type="http://schemas.openxmlformats.org/officeDocument/2006/relationships/hyperlink" Target="https://goo.gl/photos/1S3f4ciLbDMdRub86" TargetMode="External"/><Relationship Id="rId980" Type="http://schemas.openxmlformats.org/officeDocument/2006/relationships/hyperlink" Target="https://photos.app.goo.gl/WgDKCffmSvA5uP726" TargetMode="External"/><Relationship Id="rId1056" Type="http://schemas.openxmlformats.org/officeDocument/2006/relationships/hyperlink" Target="https://photos.app.goo.gl/bi92GCHU8ArGfrA8A" TargetMode="External"/><Relationship Id="rId1263" Type="http://schemas.openxmlformats.org/officeDocument/2006/relationships/hyperlink" Target="https://photos.app.goo.gl/Y8wxmQJK2JmrQmKb8" TargetMode="External"/><Relationship Id="rId2107" Type="http://schemas.openxmlformats.org/officeDocument/2006/relationships/hyperlink" Target="https://yamap.com/activities/2619585" TargetMode="External"/><Relationship Id="rId2314" Type="http://schemas.openxmlformats.org/officeDocument/2006/relationships/hyperlink" Target="https://yamap.com/activities/469601" TargetMode="External"/><Relationship Id="rId2661" Type="http://schemas.openxmlformats.org/officeDocument/2006/relationships/hyperlink" Target="https://yamap.com/activities/27921452" TargetMode="External"/><Relationship Id="rId2759" Type="http://schemas.openxmlformats.org/officeDocument/2006/relationships/hyperlink" Target="https://yamap.com/activities/30453936" TargetMode="External"/><Relationship Id="rId2966" Type="http://schemas.openxmlformats.org/officeDocument/2006/relationships/hyperlink" Target="https://photos.app.goo.gl/B4SWv9G32Fn1Q7137" TargetMode="External"/><Relationship Id="rId840" Type="http://schemas.openxmlformats.org/officeDocument/2006/relationships/hyperlink" Target="https://goo.gl/photos/oeRQQh3yCJwLFE786" TargetMode="External"/><Relationship Id="rId938" Type="http://schemas.openxmlformats.org/officeDocument/2006/relationships/hyperlink" Target="https://goo.gl/photos/mYAVzuDFznRjHin7A" TargetMode="External"/><Relationship Id="rId1470" Type="http://schemas.openxmlformats.org/officeDocument/2006/relationships/hyperlink" Target="https://photos.app.goo.gl/Fv9oGRU5Mg68pydz9" TargetMode="External"/><Relationship Id="rId1568" Type="http://schemas.openxmlformats.org/officeDocument/2006/relationships/hyperlink" Target="https://yamap.com/activities/18421168" TargetMode="External"/><Relationship Id="rId1775" Type="http://schemas.openxmlformats.org/officeDocument/2006/relationships/hyperlink" Target="https://yamap.com/activities/10295020" TargetMode="External"/><Relationship Id="rId2521" Type="http://schemas.openxmlformats.org/officeDocument/2006/relationships/hyperlink" Target="https://yamap.com/activities/24516599" TargetMode="External"/><Relationship Id="rId2619" Type="http://schemas.openxmlformats.org/officeDocument/2006/relationships/hyperlink" Target="https://yamap.com/activities/26875332" TargetMode="External"/><Relationship Id="rId2826" Type="http://schemas.openxmlformats.org/officeDocument/2006/relationships/hyperlink" Target="https://photos.app.goo.gl/rwA4VtBrDbFcqHSk7" TargetMode="External"/><Relationship Id="rId67" Type="http://schemas.openxmlformats.org/officeDocument/2006/relationships/hyperlink" Target="https://photos.app.goo.gl/Y24atKJJ8bNSc9yC2" TargetMode="External"/><Relationship Id="rId700" Type="http://schemas.openxmlformats.org/officeDocument/2006/relationships/hyperlink" Target="https://goo.gl/photos/1KfWWcC44bZPev6m7" TargetMode="External"/><Relationship Id="rId1123" Type="http://schemas.openxmlformats.org/officeDocument/2006/relationships/hyperlink" Target="https://photos.app.goo.gl/Mot7WBDZaeXmWB3H7" TargetMode="External"/><Relationship Id="rId1330" Type="http://schemas.openxmlformats.org/officeDocument/2006/relationships/hyperlink" Target="https://photos.app.goo.gl/joiXHK1gWbWZ6tfu7" TargetMode="External"/><Relationship Id="rId1428" Type="http://schemas.openxmlformats.org/officeDocument/2006/relationships/hyperlink" Target="https://photos.app.goo.gl/PYsAdanZnH6STfbk8" TargetMode="External"/><Relationship Id="rId1635" Type="http://schemas.openxmlformats.org/officeDocument/2006/relationships/hyperlink" Target="https://yamap.com/activities/15810559" TargetMode="External"/><Relationship Id="rId1982" Type="http://schemas.openxmlformats.org/officeDocument/2006/relationships/hyperlink" Target="https://yamap.com/activities/4901339" TargetMode="External"/><Relationship Id="rId3088" Type="http://schemas.openxmlformats.org/officeDocument/2006/relationships/hyperlink" Target="https://photos.app.goo.gl/WcmyJ2qoSqRb2Fz27" TargetMode="External"/><Relationship Id="rId1842" Type="http://schemas.openxmlformats.org/officeDocument/2006/relationships/hyperlink" Target="https://yamap.com/activities/8219499" TargetMode="External"/><Relationship Id="rId1702" Type="http://schemas.openxmlformats.org/officeDocument/2006/relationships/hyperlink" Target="https://yamap.com/activities/13085872" TargetMode="External"/><Relationship Id="rId283" Type="http://schemas.openxmlformats.org/officeDocument/2006/relationships/hyperlink" Target="https://goo.gl/photos/JGBPSRAWmbhBx84M8" TargetMode="External"/><Relationship Id="rId490" Type="http://schemas.openxmlformats.org/officeDocument/2006/relationships/hyperlink" Target="https://goo.gl/photos/WVhTvVNhipq1VFts6" TargetMode="External"/><Relationship Id="rId2171" Type="http://schemas.openxmlformats.org/officeDocument/2006/relationships/hyperlink" Target="https://yamap.com/activities/1647430" TargetMode="External"/><Relationship Id="rId3015" Type="http://schemas.openxmlformats.org/officeDocument/2006/relationships/hyperlink" Target="https://yamap.com/activities/37325011" TargetMode="External"/><Relationship Id="rId143" Type="http://schemas.openxmlformats.org/officeDocument/2006/relationships/hyperlink" Target="https://goo.gl/photos/AqPiEKd5PBrzkvQk6" TargetMode="External"/><Relationship Id="rId350" Type="http://schemas.openxmlformats.org/officeDocument/2006/relationships/hyperlink" Target="https://goo.gl/photos/8ucxwugMXkNmmudW8" TargetMode="External"/><Relationship Id="rId588" Type="http://schemas.openxmlformats.org/officeDocument/2006/relationships/hyperlink" Target="https://goo.gl/photos/sQkL4HtZU9213zqp6" TargetMode="External"/><Relationship Id="rId795" Type="http://schemas.openxmlformats.org/officeDocument/2006/relationships/hyperlink" Target="https://goo.gl/photos/gcKEpfPhkxwkaNRz7" TargetMode="External"/><Relationship Id="rId2031" Type="http://schemas.openxmlformats.org/officeDocument/2006/relationships/hyperlink" Target="https://yamap.com/activities/3811599" TargetMode="External"/><Relationship Id="rId2269" Type="http://schemas.openxmlformats.org/officeDocument/2006/relationships/hyperlink" Target="https://yamap.com/activities/715548" TargetMode="External"/><Relationship Id="rId2476" Type="http://schemas.openxmlformats.org/officeDocument/2006/relationships/hyperlink" Target="https://photos.app.goo.gl/9wY56JT23krYPUNG7" TargetMode="External"/><Relationship Id="rId2683" Type="http://schemas.openxmlformats.org/officeDocument/2006/relationships/hyperlink" Target="https://yamap.com/activities/28488119" TargetMode="External"/><Relationship Id="rId2890" Type="http://schemas.openxmlformats.org/officeDocument/2006/relationships/hyperlink" Target="https://photos.app.goo.gl/HVcCc8BixJdjaMpx7" TargetMode="External"/><Relationship Id="rId9" Type="http://schemas.openxmlformats.org/officeDocument/2006/relationships/hyperlink" Target="https://photos.app.goo.gl/UwmFiWwzr1A7fJpr1" TargetMode="External"/><Relationship Id="rId210" Type="http://schemas.openxmlformats.org/officeDocument/2006/relationships/hyperlink" Target="https://goo.gl/photos/2f1E9uREUuAQDgkT6" TargetMode="External"/><Relationship Id="rId448" Type="http://schemas.openxmlformats.org/officeDocument/2006/relationships/hyperlink" Target="https://goo.gl/photos/zwQfHXA7d3i5GAe88" TargetMode="External"/><Relationship Id="rId655" Type="http://schemas.openxmlformats.org/officeDocument/2006/relationships/hyperlink" Target="https://goo.gl/photos/4GuTmTrZBNj7zvSLA" TargetMode="External"/><Relationship Id="rId862" Type="http://schemas.openxmlformats.org/officeDocument/2006/relationships/hyperlink" Target="https://goo.gl/photos/FxjsW6KqBhhdnXgQ8" TargetMode="External"/><Relationship Id="rId1078" Type="http://schemas.openxmlformats.org/officeDocument/2006/relationships/hyperlink" Target="https://photos.app.goo.gl/AWFkpo7qyzyxzUst7" TargetMode="External"/><Relationship Id="rId1285" Type="http://schemas.openxmlformats.org/officeDocument/2006/relationships/hyperlink" Target="https://photos.app.goo.gl/eGyLmbuEgrjLimHU9" TargetMode="External"/><Relationship Id="rId1492" Type="http://schemas.openxmlformats.org/officeDocument/2006/relationships/hyperlink" Target="https://photos.app.goo.gl/sFKRJr9RYz8myXYr7" TargetMode="External"/><Relationship Id="rId2129" Type="http://schemas.openxmlformats.org/officeDocument/2006/relationships/hyperlink" Target="https://yamap.com/activities/2143638" TargetMode="External"/><Relationship Id="rId2336" Type="http://schemas.openxmlformats.org/officeDocument/2006/relationships/hyperlink" Target="https://yamap.com/activities/297725" TargetMode="External"/><Relationship Id="rId2543" Type="http://schemas.openxmlformats.org/officeDocument/2006/relationships/hyperlink" Target="https://yamap.com/activities/25011939" TargetMode="External"/><Relationship Id="rId2750" Type="http://schemas.openxmlformats.org/officeDocument/2006/relationships/hyperlink" Target="https://photos.app.goo.gl/M39cM3MLExwA2G4L9" TargetMode="External"/><Relationship Id="rId2988" Type="http://schemas.openxmlformats.org/officeDocument/2006/relationships/hyperlink" Target="https://photos.app.goo.gl/4RASC7uKY3xPatDg6" TargetMode="External"/><Relationship Id="rId308" Type="http://schemas.openxmlformats.org/officeDocument/2006/relationships/hyperlink" Target="https://goo.gl/photos/q2yfyP1MsGmsVniw6" TargetMode="External"/><Relationship Id="rId515" Type="http://schemas.openxmlformats.org/officeDocument/2006/relationships/hyperlink" Target="https://goo.gl/photos/SMGDfgjam2rDSycG9" TargetMode="External"/><Relationship Id="rId722" Type="http://schemas.openxmlformats.org/officeDocument/2006/relationships/hyperlink" Target="https://goo.gl/photos/o2wxprH5zPpFq3bE6" TargetMode="External"/><Relationship Id="rId1145" Type="http://schemas.openxmlformats.org/officeDocument/2006/relationships/hyperlink" Target="https://photos.app.goo.gl/wdwTxNn3nBHTZWHb6" TargetMode="External"/><Relationship Id="rId1352" Type="http://schemas.openxmlformats.org/officeDocument/2006/relationships/hyperlink" Target="https://photos.app.goo.gl/LEMnHa1Sjrpf7W2J9" TargetMode="External"/><Relationship Id="rId1797" Type="http://schemas.openxmlformats.org/officeDocument/2006/relationships/hyperlink" Target="https://yamap.com/activities/9578783" TargetMode="External"/><Relationship Id="rId2403" Type="http://schemas.openxmlformats.org/officeDocument/2006/relationships/hyperlink" Target="https://yamap.com/activities/21625854" TargetMode="External"/><Relationship Id="rId2848" Type="http://schemas.openxmlformats.org/officeDocument/2006/relationships/hyperlink" Target="https://photos.app.goo.gl/WzDUtXtimgtXc7dCA" TargetMode="External"/><Relationship Id="rId89" Type="http://schemas.openxmlformats.org/officeDocument/2006/relationships/hyperlink" Target="https://photos.app.goo.gl/m052pk6sQ7nFXwov2" TargetMode="External"/><Relationship Id="rId1005" Type="http://schemas.openxmlformats.org/officeDocument/2006/relationships/hyperlink" Target="https://photos.app.goo.gl/7GJKsVLKRvJbhpg77" TargetMode="External"/><Relationship Id="rId1212" Type="http://schemas.openxmlformats.org/officeDocument/2006/relationships/hyperlink" Target="https://photos.app.goo.gl/V5VXdpM44mzMJKhC6" TargetMode="External"/><Relationship Id="rId1657" Type="http://schemas.openxmlformats.org/officeDocument/2006/relationships/hyperlink" Target="https://yamap.com/activities/15076177" TargetMode="External"/><Relationship Id="rId1864" Type="http://schemas.openxmlformats.org/officeDocument/2006/relationships/hyperlink" Target="https://yamap.com/activities/7405944" TargetMode="External"/><Relationship Id="rId2610" Type="http://schemas.openxmlformats.org/officeDocument/2006/relationships/hyperlink" Target="https://photos.app.goo.gl/ky9nTr5T1PcrLSLfA" TargetMode="External"/><Relationship Id="rId2708" Type="http://schemas.openxmlformats.org/officeDocument/2006/relationships/hyperlink" Target="https://photos.app.goo.gl/MLh2sfVMVQUMk1Ro7" TargetMode="External"/><Relationship Id="rId2915" Type="http://schemas.openxmlformats.org/officeDocument/2006/relationships/hyperlink" Target="https://yamap.com/activities/34648476" TargetMode="External"/><Relationship Id="rId1517" Type="http://schemas.openxmlformats.org/officeDocument/2006/relationships/hyperlink" Target="https://photos.app.goo.gl/w3Auex5FhwhmChVu6" TargetMode="External"/><Relationship Id="rId1724" Type="http://schemas.openxmlformats.org/officeDocument/2006/relationships/hyperlink" Target="https://yamap.com/activities/12165366" TargetMode="External"/><Relationship Id="rId16" Type="http://schemas.openxmlformats.org/officeDocument/2006/relationships/hyperlink" Target="https://photos.app.goo.gl/WisPgnavmdfD29Ny9" TargetMode="External"/><Relationship Id="rId1931" Type="http://schemas.openxmlformats.org/officeDocument/2006/relationships/hyperlink" Target="https://yamap.com/activities/5815259" TargetMode="External"/><Relationship Id="rId3037" Type="http://schemas.openxmlformats.org/officeDocument/2006/relationships/hyperlink" Target="https://yamap.com/activities/37845646" TargetMode="External"/><Relationship Id="rId2193" Type="http://schemas.openxmlformats.org/officeDocument/2006/relationships/hyperlink" Target="https://yamap.com/activities/1422107" TargetMode="External"/><Relationship Id="rId2498" Type="http://schemas.openxmlformats.org/officeDocument/2006/relationships/hyperlink" Target="https://yamap.com/activities/23834409" TargetMode="External"/><Relationship Id="rId165" Type="http://schemas.openxmlformats.org/officeDocument/2006/relationships/hyperlink" Target="https://goo.gl/photos/mA83rRBAtdVJMRBF9" TargetMode="External"/><Relationship Id="rId372" Type="http://schemas.openxmlformats.org/officeDocument/2006/relationships/hyperlink" Target="https://goo.gl/photos/PZP6HrpaKQTYYQw86" TargetMode="External"/><Relationship Id="rId677" Type="http://schemas.openxmlformats.org/officeDocument/2006/relationships/hyperlink" Target="https://goo.gl/photos/Re8jwMENA8q2re3WA" TargetMode="External"/><Relationship Id="rId2053" Type="http://schemas.openxmlformats.org/officeDocument/2006/relationships/hyperlink" Target="https://yamap.com/activities/3401870" TargetMode="External"/><Relationship Id="rId2260" Type="http://schemas.openxmlformats.org/officeDocument/2006/relationships/hyperlink" Target="https://yamap.com/activities/771086" TargetMode="External"/><Relationship Id="rId2358" Type="http://schemas.openxmlformats.org/officeDocument/2006/relationships/hyperlink" Target="https://photos.app.goo.gl/7stn73mXTWGJSmtWA" TargetMode="External"/><Relationship Id="rId3104" Type="http://schemas.openxmlformats.org/officeDocument/2006/relationships/hyperlink" Target="https://photos.app.goo.gl/sD8Rw8Qv8KmKxxyG8" TargetMode="External"/><Relationship Id="rId232" Type="http://schemas.openxmlformats.org/officeDocument/2006/relationships/hyperlink" Target="https://goo.gl/photos/amdjhEcYFMcZ2H6MA" TargetMode="External"/><Relationship Id="rId884" Type="http://schemas.openxmlformats.org/officeDocument/2006/relationships/hyperlink" Target="https://goo.gl/photos/q1eJWE2m5bWq9j177" TargetMode="External"/><Relationship Id="rId2120" Type="http://schemas.openxmlformats.org/officeDocument/2006/relationships/hyperlink" Target="https://yamap.com/activities/2320556" TargetMode="External"/><Relationship Id="rId2565" Type="http://schemas.openxmlformats.org/officeDocument/2006/relationships/hyperlink" Target="https://yamap.com/activities/25481254" TargetMode="External"/><Relationship Id="rId2772" Type="http://schemas.openxmlformats.org/officeDocument/2006/relationships/hyperlink" Target="https://photos.app.goo.gl/CSr4amq2vXMSRqWQ7" TargetMode="External"/><Relationship Id="rId537" Type="http://schemas.openxmlformats.org/officeDocument/2006/relationships/hyperlink" Target="https://goo.gl/photos/recCh9fJchShf43o8" TargetMode="External"/><Relationship Id="rId744" Type="http://schemas.openxmlformats.org/officeDocument/2006/relationships/hyperlink" Target="https://photos.app.goo.gl/l5GOb027jdT2NuY93" TargetMode="External"/><Relationship Id="rId951" Type="http://schemas.openxmlformats.org/officeDocument/2006/relationships/hyperlink" Target="https://photos.app.goo.gl/Zus5Z8Wy8HH7NXSX9" TargetMode="External"/><Relationship Id="rId1167" Type="http://schemas.openxmlformats.org/officeDocument/2006/relationships/hyperlink" Target="https://photos.app.goo.gl/fkVKX7x45KzFBBr77" TargetMode="External"/><Relationship Id="rId1374" Type="http://schemas.openxmlformats.org/officeDocument/2006/relationships/hyperlink" Target="https://photos.app.goo.gl/yLPqyieCZMWMSyFM8" TargetMode="External"/><Relationship Id="rId1581" Type="http://schemas.openxmlformats.org/officeDocument/2006/relationships/hyperlink" Target="https://yamap.com/activities/17964728" TargetMode="External"/><Relationship Id="rId1679" Type="http://schemas.openxmlformats.org/officeDocument/2006/relationships/hyperlink" Target="https://yamap.com/activities/14210570" TargetMode="External"/><Relationship Id="rId2218" Type="http://schemas.openxmlformats.org/officeDocument/2006/relationships/hyperlink" Target="https://yamap.com/activities/1141477" TargetMode="External"/><Relationship Id="rId2425" Type="http://schemas.openxmlformats.org/officeDocument/2006/relationships/hyperlink" Target="https://yamap.com/activities/21392857" TargetMode="External"/><Relationship Id="rId2632" Type="http://schemas.openxmlformats.org/officeDocument/2006/relationships/hyperlink" Target="https://photos.app.goo.gl/XEgLCDGkVF39NGGe6" TargetMode="External"/><Relationship Id="rId80" Type="http://schemas.openxmlformats.org/officeDocument/2006/relationships/hyperlink" Target="https://goo.gl/photos/JTtatQKZSLCCmsA98" TargetMode="External"/><Relationship Id="rId604" Type="http://schemas.openxmlformats.org/officeDocument/2006/relationships/hyperlink" Target="https://goo.gl/photos/Z6JAetj7Hs3vNZSc8" TargetMode="External"/><Relationship Id="rId811" Type="http://schemas.openxmlformats.org/officeDocument/2006/relationships/hyperlink" Target="https://goo.gl/photos/ErQ2hhveZNz252eY6" TargetMode="External"/><Relationship Id="rId1027" Type="http://schemas.openxmlformats.org/officeDocument/2006/relationships/hyperlink" Target="https://photos.app.goo.gl/CHL1PsnqtUYnAHMr8" TargetMode="External"/><Relationship Id="rId1234" Type="http://schemas.openxmlformats.org/officeDocument/2006/relationships/hyperlink" Target="https://photos.app.goo.gl/hdFKQ5reoWQChqrDA" TargetMode="External"/><Relationship Id="rId1441" Type="http://schemas.openxmlformats.org/officeDocument/2006/relationships/hyperlink" Target="https://photos.app.goo.gl/CgocHSrxjtoaaQAM7" TargetMode="External"/><Relationship Id="rId1886" Type="http://schemas.openxmlformats.org/officeDocument/2006/relationships/hyperlink" Target="https://yamap.com/activities/6822369" TargetMode="External"/><Relationship Id="rId2937" Type="http://schemas.openxmlformats.org/officeDocument/2006/relationships/hyperlink" Target="https://yamap.com/activities/35229915" TargetMode="External"/><Relationship Id="rId909" Type="http://schemas.openxmlformats.org/officeDocument/2006/relationships/hyperlink" Target="https://goo.gl/photos/n5PGNnTniAbzfhtp9" TargetMode="External"/><Relationship Id="rId1301" Type="http://schemas.openxmlformats.org/officeDocument/2006/relationships/hyperlink" Target="https://photos.app.goo.gl/mZm3SVWFtiA484RG8" TargetMode="External"/><Relationship Id="rId1539" Type="http://schemas.openxmlformats.org/officeDocument/2006/relationships/hyperlink" Target="https://photos.app.goo.gl/QKHXWvNSgHtxWMSi6" TargetMode="External"/><Relationship Id="rId1746" Type="http://schemas.openxmlformats.org/officeDocument/2006/relationships/hyperlink" Target="https://yamap.com/activities/11304223" TargetMode="External"/><Relationship Id="rId1953" Type="http://schemas.openxmlformats.org/officeDocument/2006/relationships/hyperlink" Target="https://yamap.com/activities/5458182" TargetMode="External"/><Relationship Id="rId38" Type="http://schemas.openxmlformats.org/officeDocument/2006/relationships/hyperlink" Target="https://photos.app.goo.gl/OiJJ2iTVs60eGJ1Z2" TargetMode="External"/><Relationship Id="rId1606" Type="http://schemas.openxmlformats.org/officeDocument/2006/relationships/hyperlink" Target="https://yamap.com/activities/16744772" TargetMode="External"/><Relationship Id="rId1813" Type="http://schemas.openxmlformats.org/officeDocument/2006/relationships/hyperlink" Target="https://yamap.com/activities/9162107" TargetMode="External"/><Relationship Id="rId3059" Type="http://schemas.openxmlformats.org/officeDocument/2006/relationships/hyperlink" Target="https://yamap.com/activities/38407933" TargetMode="External"/><Relationship Id="rId187" Type="http://schemas.openxmlformats.org/officeDocument/2006/relationships/hyperlink" Target="https://goo.gl/photos/541LW8G7Lzpm52dY9" TargetMode="External"/><Relationship Id="rId394" Type="http://schemas.openxmlformats.org/officeDocument/2006/relationships/hyperlink" Target="https://goo.gl/photos/yR8iLTNDSs2tk7fEA" TargetMode="External"/><Relationship Id="rId2075" Type="http://schemas.openxmlformats.org/officeDocument/2006/relationships/hyperlink" Target="https://yamap.com/activities/3076177" TargetMode="External"/><Relationship Id="rId2282" Type="http://schemas.openxmlformats.org/officeDocument/2006/relationships/hyperlink" Target="https://yamap.com/activities/665406" TargetMode="External"/><Relationship Id="rId254" Type="http://schemas.openxmlformats.org/officeDocument/2006/relationships/hyperlink" Target="https://goo.gl/photos/j7Ygt8qUVwJM1fCN8" TargetMode="External"/><Relationship Id="rId699" Type="http://schemas.openxmlformats.org/officeDocument/2006/relationships/hyperlink" Target="https://goo.gl/photos/6X4MbX9fQNhFSRaJ8" TargetMode="External"/><Relationship Id="rId1091" Type="http://schemas.openxmlformats.org/officeDocument/2006/relationships/hyperlink" Target="https://photos.app.goo.gl/4rbpXNxnUHfxbFFM9" TargetMode="External"/><Relationship Id="rId2587" Type="http://schemas.openxmlformats.org/officeDocument/2006/relationships/hyperlink" Target="https://photos.app.goo.gl/uheGLDic33pBnjYx5" TargetMode="External"/><Relationship Id="rId2794" Type="http://schemas.openxmlformats.org/officeDocument/2006/relationships/hyperlink" Target="https://photos.app.goo.gl/HXQ1AwgKb9Qjdwk36" TargetMode="External"/><Relationship Id="rId114" Type="http://schemas.openxmlformats.org/officeDocument/2006/relationships/hyperlink" Target="https://goo.gl/photos/sHLizhD5RYLXyL4A8" TargetMode="External"/><Relationship Id="rId461" Type="http://schemas.openxmlformats.org/officeDocument/2006/relationships/hyperlink" Target="https://goo.gl/photos/2168QwmEGHVwG1uKA" TargetMode="External"/><Relationship Id="rId559" Type="http://schemas.openxmlformats.org/officeDocument/2006/relationships/hyperlink" Target="https://goo.gl/photos/rufhEZcmQBp9h6T77" TargetMode="External"/><Relationship Id="rId766" Type="http://schemas.openxmlformats.org/officeDocument/2006/relationships/hyperlink" Target="https://goo.gl/photos/My7bCT6tTtB2bdAT8" TargetMode="External"/><Relationship Id="rId1189" Type="http://schemas.openxmlformats.org/officeDocument/2006/relationships/hyperlink" Target="https://photos.app.goo.gl/zhgdcF7BkZPsKia1A" TargetMode="External"/><Relationship Id="rId1396" Type="http://schemas.openxmlformats.org/officeDocument/2006/relationships/hyperlink" Target="https://photos.app.goo.gl/LJCiwnutjtfMMmFq9" TargetMode="External"/><Relationship Id="rId2142" Type="http://schemas.openxmlformats.org/officeDocument/2006/relationships/hyperlink" Target="https://yamap.com/activities/1985243" TargetMode="External"/><Relationship Id="rId2447" Type="http://schemas.openxmlformats.org/officeDocument/2006/relationships/hyperlink" Target="https://yamap.com/activities/20670345" TargetMode="External"/><Relationship Id="rId321" Type="http://schemas.openxmlformats.org/officeDocument/2006/relationships/hyperlink" Target="https://goo.gl/photos/D6MLPG29GUxRZohB8" TargetMode="External"/><Relationship Id="rId419" Type="http://schemas.openxmlformats.org/officeDocument/2006/relationships/hyperlink" Target="https://goo.gl/photos/K2MqkUiT5WX5A4337" TargetMode="External"/><Relationship Id="rId626" Type="http://schemas.openxmlformats.org/officeDocument/2006/relationships/hyperlink" Target="https://goo.gl/photos/rkMYjecBShstKLe1A" TargetMode="External"/><Relationship Id="rId973" Type="http://schemas.openxmlformats.org/officeDocument/2006/relationships/hyperlink" Target="https://photos.app.goo.gl/sCvB6CeFC44degz17" TargetMode="External"/><Relationship Id="rId1049" Type="http://schemas.openxmlformats.org/officeDocument/2006/relationships/hyperlink" Target="https://photos.app.goo.gl/XZKqiyv1UUV29NEZ6" TargetMode="External"/><Relationship Id="rId1256" Type="http://schemas.openxmlformats.org/officeDocument/2006/relationships/hyperlink" Target="https://photos.app.goo.gl/4h4AkJs3rTUnF8xx9" TargetMode="External"/><Relationship Id="rId2002" Type="http://schemas.openxmlformats.org/officeDocument/2006/relationships/hyperlink" Target="https://yamap.com/activities/4445657" TargetMode="External"/><Relationship Id="rId2307" Type="http://schemas.openxmlformats.org/officeDocument/2006/relationships/hyperlink" Target="https://yamap.com/activities/503936" TargetMode="External"/><Relationship Id="rId2654" Type="http://schemas.openxmlformats.org/officeDocument/2006/relationships/hyperlink" Target="https://photos.app.goo.gl/AjkpNEh2pGBuNMPm8" TargetMode="External"/><Relationship Id="rId2861" Type="http://schemas.openxmlformats.org/officeDocument/2006/relationships/hyperlink" Target="https://yamap.com/activities/33263546" TargetMode="External"/><Relationship Id="rId2959" Type="http://schemas.openxmlformats.org/officeDocument/2006/relationships/hyperlink" Target="https://yamap.com/activities/35810883" TargetMode="External"/><Relationship Id="rId833" Type="http://schemas.openxmlformats.org/officeDocument/2006/relationships/hyperlink" Target="https://goo.gl/photos/EXWwuHnLe7YGhAub7" TargetMode="External"/><Relationship Id="rId1116" Type="http://schemas.openxmlformats.org/officeDocument/2006/relationships/hyperlink" Target="https://photos.app.goo.gl/xdRp6xYgviebSaJb8" TargetMode="External"/><Relationship Id="rId1463" Type="http://schemas.openxmlformats.org/officeDocument/2006/relationships/hyperlink" Target="https://photos.app.goo.gl/G7EdLQNmLasxnxm28" TargetMode="External"/><Relationship Id="rId1670" Type="http://schemas.openxmlformats.org/officeDocument/2006/relationships/hyperlink" Target="https://yamap.com/activities/14508020" TargetMode="External"/><Relationship Id="rId1768" Type="http://schemas.openxmlformats.org/officeDocument/2006/relationships/hyperlink" Target="https://yamap.com/activities/10528548" TargetMode="External"/><Relationship Id="rId2514" Type="http://schemas.openxmlformats.org/officeDocument/2006/relationships/hyperlink" Target="https://photos.app.goo.gl/uMWzVhwLb8R3yxYB6" TargetMode="External"/><Relationship Id="rId2721" Type="http://schemas.openxmlformats.org/officeDocument/2006/relationships/hyperlink" Target="https://yamap.com/activities/29466306" TargetMode="External"/><Relationship Id="rId2819" Type="http://schemas.openxmlformats.org/officeDocument/2006/relationships/hyperlink" Target="https://yamap.com/activities/32132928" TargetMode="External"/><Relationship Id="rId900" Type="http://schemas.openxmlformats.org/officeDocument/2006/relationships/hyperlink" Target="https://goo.gl/photos/Yofoy6MtBDmSUseu6" TargetMode="External"/><Relationship Id="rId1323" Type="http://schemas.openxmlformats.org/officeDocument/2006/relationships/hyperlink" Target="https://photos.app.goo.gl/J3AXdufAzo6jLbw5A" TargetMode="External"/><Relationship Id="rId1530" Type="http://schemas.openxmlformats.org/officeDocument/2006/relationships/hyperlink" Target="https://photos.app.goo.gl/mD7Qzmy5PkhDGfaj8" TargetMode="External"/><Relationship Id="rId1628" Type="http://schemas.openxmlformats.org/officeDocument/2006/relationships/hyperlink" Target="https://yamap.com/activities/16048054" TargetMode="External"/><Relationship Id="rId1975" Type="http://schemas.openxmlformats.org/officeDocument/2006/relationships/hyperlink" Target="https://yamap.com/activities/5087198" TargetMode="External"/><Relationship Id="rId1835" Type="http://schemas.openxmlformats.org/officeDocument/2006/relationships/hyperlink" Target="https://yamap.com/activities/8466794" TargetMode="External"/><Relationship Id="rId3050" Type="http://schemas.openxmlformats.org/officeDocument/2006/relationships/hyperlink" Target="https://photos.app.goo.gl/y4EEw2mSRsye43jQ9" TargetMode="External"/><Relationship Id="rId1902" Type="http://schemas.openxmlformats.org/officeDocument/2006/relationships/hyperlink" Target="https://yamap.com/activities/6377296" TargetMode="External"/><Relationship Id="rId2097" Type="http://schemas.openxmlformats.org/officeDocument/2006/relationships/hyperlink" Target="https://yamap.com/activities/2781190" TargetMode="External"/><Relationship Id="rId276" Type="http://schemas.openxmlformats.org/officeDocument/2006/relationships/hyperlink" Target="https://goo.gl/photos/Y5CEfvzd1K5KCBfo9" TargetMode="External"/><Relationship Id="rId483" Type="http://schemas.openxmlformats.org/officeDocument/2006/relationships/hyperlink" Target="https://goo.gl/photos/HH3HnyafzzQ5XEC28" TargetMode="External"/><Relationship Id="rId690" Type="http://schemas.openxmlformats.org/officeDocument/2006/relationships/hyperlink" Target="https://goo.gl/photos/R6H8Pu8HA7Lx5Q2NA" TargetMode="External"/><Relationship Id="rId2164" Type="http://schemas.openxmlformats.org/officeDocument/2006/relationships/hyperlink" Target="https://yamap.com/activities/1739655" TargetMode="External"/><Relationship Id="rId2371" Type="http://schemas.openxmlformats.org/officeDocument/2006/relationships/hyperlink" Target="https://photos.app.goo.gl/mUqm3WdBKEWsRr6Q7" TargetMode="External"/><Relationship Id="rId3008" Type="http://schemas.openxmlformats.org/officeDocument/2006/relationships/hyperlink" Target="https://photos.app.goo.gl/TgtZjMPW8g3fkxJEA" TargetMode="External"/><Relationship Id="rId136" Type="http://schemas.openxmlformats.org/officeDocument/2006/relationships/hyperlink" Target="https://goo.gl/photos/dx66Ah1Rnb8RicWh7" TargetMode="External"/><Relationship Id="rId343" Type="http://schemas.openxmlformats.org/officeDocument/2006/relationships/hyperlink" Target="https://goo.gl/photos/aU7sTzD5esN2zxug9" TargetMode="External"/><Relationship Id="rId550" Type="http://schemas.openxmlformats.org/officeDocument/2006/relationships/hyperlink" Target="https://goo.gl/photos/nCGXSAgbjERufM829" TargetMode="External"/><Relationship Id="rId788" Type="http://schemas.openxmlformats.org/officeDocument/2006/relationships/hyperlink" Target="https://goo.gl/photos/v5JPTZJA2ZmaR5sx9" TargetMode="External"/><Relationship Id="rId995" Type="http://schemas.openxmlformats.org/officeDocument/2006/relationships/hyperlink" Target="https://photos.app.goo.gl/yceTmTXh4rCJbn8G7" TargetMode="External"/><Relationship Id="rId1180" Type="http://schemas.openxmlformats.org/officeDocument/2006/relationships/hyperlink" Target="https://photos.app.goo.gl/ERPz3ytZpD9yHhxs5" TargetMode="External"/><Relationship Id="rId2024" Type="http://schemas.openxmlformats.org/officeDocument/2006/relationships/hyperlink" Target="https://yamap.com/activities/3954950" TargetMode="External"/><Relationship Id="rId2231" Type="http://schemas.openxmlformats.org/officeDocument/2006/relationships/hyperlink" Target="https://yamap.com/activities/1004078" TargetMode="External"/><Relationship Id="rId2469" Type="http://schemas.openxmlformats.org/officeDocument/2006/relationships/hyperlink" Target="https://photos.app.goo.gl/WyTggSTanuvx7VF59" TargetMode="External"/><Relationship Id="rId2676" Type="http://schemas.openxmlformats.org/officeDocument/2006/relationships/hyperlink" Target="https://photos.app.goo.gl/yL6j4XQFRSVrvrNdA" TargetMode="External"/><Relationship Id="rId2883" Type="http://schemas.openxmlformats.org/officeDocument/2006/relationships/hyperlink" Target="https://yamap.com/activities/33795566" TargetMode="External"/><Relationship Id="rId203" Type="http://schemas.openxmlformats.org/officeDocument/2006/relationships/hyperlink" Target="https://goo.gl/photos/6Am85F7unQPgTveq9" TargetMode="External"/><Relationship Id="rId648" Type="http://schemas.openxmlformats.org/officeDocument/2006/relationships/hyperlink" Target="https://goo.gl/photos/rjUUzrkuoDvvGBQ29" TargetMode="External"/><Relationship Id="rId855" Type="http://schemas.openxmlformats.org/officeDocument/2006/relationships/hyperlink" Target="https://goo.gl/photos/cbYhB8N2bgRjAtRa9" TargetMode="External"/><Relationship Id="rId1040" Type="http://schemas.openxmlformats.org/officeDocument/2006/relationships/hyperlink" Target="https://photos.app.goo.gl/NAKVSNc1T4exQQQe6" TargetMode="External"/><Relationship Id="rId1278" Type="http://schemas.openxmlformats.org/officeDocument/2006/relationships/hyperlink" Target="https://photos.app.goo.gl/kQxFXsRr3Vjtd2G17" TargetMode="External"/><Relationship Id="rId1485" Type="http://schemas.openxmlformats.org/officeDocument/2006/relationships/hyperlink" Target="https://photos.app.goo.gl/kCTipVRaBQaGFoMQ9" TargetMode="External"/><Relationship Id="rId1692" Type="http://schemas.openxmlformats.org/officeDocument/2006/relationships/hyperlink" Target="https://yamap.com/activities/13539044" TargetMode="External"/><Relationship Id="rId2329" Type="http://schemas.openxmlformats.org/officeDocument/2006/relationships/hyperlink" Target="https://yamap.com/activities/376976" TargetMode="External"/><Relationship Id="rId2536" Type="http://schemas.openxmlformats.org/officeDocument/2006/relationships/hyperlink" Target="https://photos.app.goo.gl/wvpbEHFBbHUn83tu7" TargetMode="External"/><Relationship Id="rId2743" Type="http://schemas.openxmlformats.org/officeDocument/2006/relationships/hyperlink" Target="https://yamap.com/activities/30086014" TargetMode="External"/><Relationship Id="rId410" Type="http://schemas.openxmlformats.org/officeDocument/2006/relationships/hyperlink" Target="https://goo.gl/photos/mMXemTgp1zMvQsdk9" TargetMode="External"/><Relationship Id="rId508" Type="http://schemas.openxmlformats.org/officeDocument/2006/relationships/hyperlink" Target="https://goo.gl/photos/PYXeKuTfV49gi8LEA" TargetMode="External"/><Relationship Id="rId715" Type="http://schemas.openxmlformats.org/officeDocument/2006/relationships/hyperlink" Target="https://goo.gl/photos/82rmDKxgpofkWdwCA" TargetMode="External"/><Relationship Id="rId922" Type="http://schemas.openxmlformats.org/officeDocument/2006/relationships/hyperlink" Target="https://goo.gl/photos/th51smmjogNoUKTD7" TargetMode="External"/><Relationship Id="rId1138" Type="http://schemas.openxmlformats.org/officeDocument/2006/relationships/hyperlink" Target="https://photos.app.goo.gl/kfVAV7kRqtURoBM39" TargetMode="External"/><Relationship Id="rId1345" Type="http://schemas.openxmlformats.org/officeDocument/2006/relationships/hyperlink" Target="https://photos.app.goo.gl/PApvXryngHoNXhyF7" TargetMode="External"/><Relationship Id="rId1552" Type="http://schemas.openxmlformats.org/officeDocument/2006/relationships/hyperlink" Target="https://yamap.com/activities/19019884" TargetMode="External"/><Relationship Id="rId1997" Type="http://schemas.openxmlformats.org/officeDocument/2006/relationships/hyperlink" Target="https://yamap.com/activities/4545323" TargetMode="External"/><Relationship Id="rId2603" Type="http://schemas.openxmlformats.org/officeDocument/2006/relationships/hyperlink" Target="https://yamap.com/activities/26451771" TargetMode="External"/><Relationship Id="rId2950" Type="http://schemas.openxmlformats.org/officeDocument/2006/relationships/hyperlink" Target="https://photos.app.goo.gl/BGtL4mHwhjV8mqZk8" TargetMode="External"/><Relationship Id="rId1205" Type="http://schemas.openxmlformats.org/officeDocument/2006/relationships/hyperlink" Target="https://photos.app.goo.gl/Vtx8VTZY1JYQbx31A" TargetMode="External"/><Relationship Id="rId1857" Type="http://schemas.openxmlformats.org/officeDocument/2006/relationships/hyperlink" Target="https://yamap.com/activities/7598808" TargetMode="External"/><Relationship Id="rId2810" Type="http://schemas.openxmlformats.org/officeDocument/2006/relationships/hyperlink" Target="https://photos.app.goo.gl/Fdpi7PZVxUwNYDKw7" TargetMode="External"/><Relationship Id="rId2908" Type="http://schemas.openxmlformats.org/officeDocument/2006/relationships/hyperlink" Target="https://photos.app.goo.gl/yKfx5BVu8Ds9gg5o7" TargetMode="External"/><Relationship Id="rId51" Type="http://schemas.openxmlformats.org/officeDocument/2006/relationships/hyperlink" Target="https://photos.app.goo.gl/ntEv0Koo2FyACmgW2" TargetMode="External"/><Relationship Id="rId1412" Type="http://schemas.openxmlformats.org/officeDocument/2006/relationships/hyperlink" Target="https://photos.app.goo.gl/eQ1HTgeJG38fBybK9" TargetMode="External"/><Relationship Id="rId1717" Type="http://schemas.openxmlformats.org/officeDocument/2006/relationships/hyperlink" Target="https://yamap.com/activities/12490807" TargetMode="External"/><Relationship Id="rId1924" Type="http://schemas.openxmlformats.org/officeDocument/2006/relationships/hyperlink" Target="https://yamap.com/activities/5980329" TargetMode="External"/><Relationship Id="rId3072" Type="http://schemas.openxmlformats.org/officeDocument/2006/relationships/hyperlink" Target="https://photos.app.goo.gl/hYn6XVzz9JTUigfZ9" TargetMode="External"/><Relationship Id="rId298" Type="http://schemas.openxmlformats.org/officeDocument/2006/relationships/hyperlink" Target="https://goo.gl/photos/GcvT6n92AgrNPVoQ8" TargetMode="External"/><Relationship Id="rId158" Type="http://schemas.openxmlformats.org/officeDocument/2006/relationships/hyperlink" Target="https://goo.gl/photos/maioBDgpiKnPSEVx6" TargetMode="External"/><Relationship Id="rId2186" Type="http://schemas.openxmlformats.org/officeDocument/2006/relationships/hyperlink" Target="https://yamap.com/activities/1505833" TargetMode="External"/><Relationship Id="rId2393" Type="http://schemas.openxmlformats.org/officeDocument/2006/relationships/hyperlink" Target="https://photos.app.goo.gl/ohYNVgt5JTeYtKJ37" TargetMode="External"/><Relationship Id="rId2698" Type="http://schemas.openxmlformats.org/officeDocument/2006/relationships/hyperlink" Target="https://photos.app.goo.gl/qKiFiMw4vFrKTREg7" TargetMode="External"/><Relationship Id="rId365" Type="http://schemas.openxmlformats.org/officeDocument/2006/relationships/hyperlink" Target="https://goo.gl/photos/qgyuxt2c7qkLVh5cA" TargetMode="External"/><Relationship Id="rId572" Type="http://schemas.openxmlformats.org/officeDocument/2006/relationships/hyperlink" Target="https://goo.gl/photos/DjuzwNYiLDzzAZyn7" TargetMode="External"/><Relationship Id="rId2046" Type="http://schemas.openxmlformats.org/officeDocument/2006/relationships/hyperlink" Target="https://yamap.com/activities/3492042" TargetMode="External"/><Relationship Id="rId2253" Type="http://schemas.openxmlformats.org/officeDocument/2006/relationships/hyperlink" Target="https://yamap.com/activities/810944" TargetMode="External"/><Relationship Id="rId2460" Type="http://schemas.openxmlformats.org/officeDocument/2006/relationships/hyperlink" Target="https://yamap.com/activities/19830078" TargetMode="External"/><Relationship Id="rId225" Type="http://schemas.openxmlformats.org/officeDocument/2006/relationships/hyperlink" Target="https://goo.gl/photos/BPqZ6vXMRgf37eMY8" TargetMode="External"/><Relationship Id="rId432" Type="http://schemas.openxmlformats.org/officeDocument/2006/relationships/hyperlink" Target="https://goo.gl/photos/jLDkJw2YWzqnN8q9A" TargetMode="External"/><Relationship Id="rId877" Type="http://schemas.openxmlformats.org/officeDocument/2006/relationships/hyperlink" Target="https://goo.gl/photos/AD2hByvzbvKJqymi8" TargetMode="External"/><Relationship Id="rId1062" Type="http://schemas.openxmlformats.org/officeDocument/2006/relationships/hyperlink" Target="https://photos.app.goo.gl/keiof5F2o8jHrWMq9" TargetMode="External"/><Relationship Id="rId2113" Type="http://schemas.openxmlformats.org/officeDocument/2006/relationships/hyperlink" Target="https://yamap.com/activities/2496627" TargetMode="External"/><Relationship Id="rId2320" Type="http://schemas.openxmlformats.org/officeDocument/2006/relationships/hyperlink" Target="https://yamap.com/activities/423557" TargetMode="External"/><Relationship Id="rId2558" Type="http://schemas.openxmlformats.org/officeDocument/2006/relationships/hyperlink" Target="https://photos.app.goo.gl/VwuiubWUkPonsqZj8" TargetMode="External"/><Relationship Id="rId2765" Type="http://schemas.openxmlformats.org/officeDocument/2006/relationships/hyperlink" Target="https://yamap.com/activities/30560581" TargetMode="External"/><Relationship Id="rId2972" Type="http://schemas.openxmlformats.org/officeDocument/2006/relationships/hyperlink" Target="https://photos.app.goo.gl/76rPTUoVLDMPZMD77" TargetMode="External"/><Relationship Id="rId737" Type="http://schemas.openxmlformats.org/officeDocument/2006/relationships/hyperlink" Target="https://photos.app.goo.gl/1ahlU28jHYwMzfpB2" TargetMode="External"/><Relationship Id="rId944" Type="http://schemas.openxmlformats.org/officeDocument/2006/relationships/hyperlink" Target="https://photos.app.goo.gl/haVMrY64fhZXNgkD8" TargetMode="External"/><Relationship Id="rId1367" Type="http://schemas.openxmlformats.org/officeDocument/2006/relationships/hyperlink" Target="https://photos.app.goo.gl/J4qxQMY6MqJefCcYA" TargetMode="External"/><Relationship Id="rId1574" Type="http://schemas.openxmlformats.org/officeDocument/2006/relationships/hyperlink" Target="https://yamap.com/activities/18210497" TargetMode="External"/><Relationship Id="rId1781" Type="http://schemas.openxmlformats.org/officeDocument/2006/relationships/hyperlink" Target="https://yamap.com/activities/10109961" TargetMode="External"/><Relationship Id="rId2418" Type="http://schemas.openxmlformats.org/officeDocument/2006/relationships/hyperlink" Target="https://photos.app.goo.gl/UVoTVdhguRPnco4p8" TargetMode="External"/><Relationship Id="rId2625" Type="http://schemas.openxmlformats.org/officeDocument/2006/relationships/hyperlink" Target="https://yamap.com/activities/27031891" TargetMode="External"/><Relationship Id="rId2832" Type="http://schemas.openxmlformats.org/officeDocument/2006/relationships/hyperlink" Target="https://photos.app.goo.gl/Ax9sdoFHe6hC8MrS9" TargetMode="External"/><Relationship Id="rId73" Type="http://schemas.openxmlformats.org/officeDocument/2006/relationships/hyperlink" Target="https://photos.app.goo.gl/4wUPtEesYmpskGJG3" TargetMode="External"/><Relationship Id="rId804" Type="http://schemas.openxmlformats.org/officeDocument/2006/relationships/hyperlink" Target="https://goo.gl/photos/vXY2DsMdEPJDMpuU7" TargetMode="External"/><Relationship Id="rId1227" Type="http://schemas.openxmlformats.org/officeDocument/2006/relationships/hyperlink" Target="https://photos.app.goo.gl/zL7ZjRgk3pUzmwLb6" TargetMode="External"/><Relationship Id="rId1434" Type="http://schemas.openxmlformats.org/officeDocument/2006/relationships/hyperlink" Target="https://photos.app.goo.gl/rJhvJYPGoL59ckaZ9" TargetMode="External"/><Relationship Id="rId1641" Type="http://schemas.openxmlformats.org/officeDocument/2006/relationships/hyperlink" Target="https://yamap.com/activities/15599102" TargetMode="External"/><Relationship Id="rId1879" Type="http://schemas.openxmlformats.org/officeDocument/2006/relationships/hyperlink" Target="https://yamap.com/activities/6982397" TargetMode="External"/><Relationship Id="rId3094" Type="http://schemas.openxmlformats.org/officeDocument/2006/relationships/hyperlink" Target="https://photos.app.goo.gl/4Rv2LXFzWTup59k2A" TargetMode="External"/><Relationship Id="rId1501" Type="http://schemas.openxmlformats.org/officeDocument/2006/relationships/hyperlink" Target="https://photos.app.goo.gl/sLKu5j59RGZDXLi37" TargetMode="External"/><Relationship Id="rId1739" Type="http://schemas.openxmlformats.org/officeDocument/2006/relationships/hyperlink" Target="https://yamap.com/activities/11629108" TargetMode="External"/><Relationship Id="rId1946" Type="http://schemas.openxmlformats.org/officeDocument/2006/relationships/hyperlink" Target="https://yamap.com/activities/5562190" TargetMode="External"/><Relationship Id="rId1806" Type="http://schemas.openxmlformats.org/officeDocument/2006/relationships/hyperlink" Target="https://yamap.com/activities/9402627" TargetMode="External"/><Relationship Id="rId387" Type="http://schemas.openxmlformats.org/officeDocument/2006/relationships/hyperlink" Target="https://goo.gl/photos/kJeYWhNtT48Dyo4P9" TargetMode="External"/><Relationship Id="rId594" Type="http://schemas.openxmlformats.org/officeDocument/2006/relationships/hyperlink" Target="https://goo.gl/photos/P1RRfhhh98Z1wPq57" TargetMode="External"/><Relationship Id="rId2068" Type="http://schemas.openxmlformats.org/officeDocument/2006/relationships/hyperlink" Target="https://yamap.com/activities/3175827" TargetMode="External"/><Relationship Id="rId2275" Type="http://schemas.openxmlformats.org/officeDocument/2006/relationships/hyperlink" Target="https://yamap.com/activities/687403" TargetMode="External"/><Relationship Id="rId3021" Type="http://schemas.openxmlformats.org/officeDocument/2006/relationships/hyperlink" Target="https://yamap.com/activities/37438658" TargetMode="External"/><Relationship Id="rId247" Type="http://schemas.openxmlformats.org/officeDocument/2006/relationships/hyperlink" Target="https://goo.gl/photos/nf7nn2kwUWdavtBRA" TargetMode="External"/><Relationship Id="rId899" Type="http://schemas.openxmlformats.org/officeDocument/2006/relationships/hyperlink" Target="https://goo.gl/photos/ZbUacj6LWehY9DZj9" TargetMode="External"/><Relationship Id="rId1084" Type="http://schemas.openxmlformats.org/officeDocument/2006/relationships/hyperlink" Target="https://photos.app.goo.gl/EWwLeirekvMDaDN86" TargetMode="External"/><Relationship Id="rId2482" Type="http://schemas.openxmlformats.org/officeDocument/2006/relationships/hyperlink" Target="https://photos.app.goo.gl/5H6oBiynZ3njACgs8" TargetMode="External"/><Relationship Id="rId2787" Type="http://schemas.openxmlformats.org/officeDocument/2006/relationships/hyperlink" Target="https://yamap.com/activities/31061604" TargetMode="External"/><Relationship Id="rId107" Type="http://schemas.openxmlformats.org/officeDocument/2006/relationships/hyperlink" Target="https://goo.gl/photos/95iujzdcPtfdBUqS6" TargetMode="External"/><Relationship Id="rId454" Type="http://schemas.openxmlformats.org/officeDocument/2006/relationships/hyperlink" Target="https://goo.gl/photos/gM3zBXgn8wV2XT8r7" TargetMode="External"/><Relationship Id="rId661" Type="http://schemas.openxmlformats.org/officeDocument/2006/relationships/hyperlink" Target="https://goo.gl/photos/azksSHfAziWzgPaMA" TargetMode="External"/><Relationship Id="rId759" Type="http://schemas.openxmlformats.org/officeDocument/2006/relationships/hyperlink" Target="https://photos.app.goo.gl/TOwlsq4KFYmrkmYC3" TargetMode="External"/><Relationship Id="rId966" Type="http://schemas.openxmlformats.org/officeDocument/2006/relationships/hyperlink" Target="https://photos.app.goo.gl/ArNvQMME6P1nWmwE6" TargetMode="External"/><Relationship Id="rId1291" Type="http://schemas.openxmlformats.org/officeDocument/2006/relationships/hyperlink" Target="https://photos.app.goo.gl/ceUFoCFmAKgNECUc9" TargetMode="External"/><Relationship Id="rId1389" Type="http://schemas.openxmlformats.org/officeDocument/2006/relationships/hyperlink" Target="https://photos.app.goo.gl/uXbDMMWRfoaNJd9V6" TargetMode="External"/><Relationship Id="rId1596" Type="http://schemas.openxmlformats.org/officeDocument/2006/relationships/hyperlink" Target="https://yamap.com/activities/17287949" TargetMode="External"/><Relationship Id="rId2135" Type="http://schemas.openxmlformats.org/officeDocument/2006/relationships/hyperlink" Target="https://yamap.com/activities/2075114" TargetMode="External"/><Relationship Id="rId2342" Type="http://schemas.openxmlformats.org/officeDocument/2006/relationships/hyperlink" Target="https://yamap.com/activities/266191" TargetMode="External"/><Relationship Id="rId2647" Type="http://schemas.openxmlformats.org/officeDocument/2006/relationships/hyperlink" Target="https://yamap.com/activities/27530316" TargetMode="External"/><Relationship Id="rId2994" Type="http://schemas.openxmlformats.org/officeDocument/2006/relationships/hyperlink" Target="https://photos.app.goo.gl/pPsWHdtBREjAD8N69" TargetMode="External"/><Relationship Id="rId314" Type="http://schemas.openxmlformats.org/officeDocument/2006/relationships/hyperlink" Target="https://goo.gl/photos/bJcxd3herCpd1ciV8" TargetMode="External"/><Relationship Id="rId521" Type="http://schemas.openxmlformats.org/officeDocument/2006/relationships/hyperlink" Target="https://goo.gl/photos/cpQq49PSZ6THkRVz6" TargetMode="External"/><Relationship Id="rId619" Type="http://schemas.openxmlformats.org/officeDocument/2006/relationships/hyperlink" Target="https://goo.gl/photos/ZWTeu5vhfVXUAMwU8" TargetMode="External"/><Relationship Id="rId1151" Type="http://schemas.openxmlformats.org/officeDocument/2006/relationships/hyperlink" Target="https://photos.app.goo.gl/Tzou7ZW1ChoJ3ia88" TargetMode="External"/><Relationship Id="rId1249" Type="http://schemas.openxmlformats.org/officeDocument/2006/relationships/hyperlink" Target="https://photos.app.goo.gl/thpQZcc3bYgTfPTv5" TargetMode="External"/><Relationship Id="rId2202" Type="http://schemas.openxmlformats.org/officeDocument/2006/relationships/hyperlink" Target="https://yamap.com/activities/1330691" TargetMode="External"/><Relationship Id="rId2854" Type="http://schemas.openxmlformats.org/officeDocument/2006/relationships/hyperlink" Target="https://photos.app.goo.gl/Z5sBys6WRB87vtwi7" TargetMode="External"/><Relationship Id="rId95" Type="http://schemas.openxmlformats.org/officeDocument/2006/relationships/hyperlink" Target="https://goo.gl/photos/MBT8WUnfCUsRL2iS7" TargetMode="External"/><Relationship Id="rId826" Type="http://schemas.openxmlformats.org/officeDocument/2006/relationships/hyperlink" Target="https://goo.gl/photos/1ix85MyewsP8BgKc6" TargetMode="External"/><Relationship Id="rId1011" Type="http://schemas.openxmlformats.org/officeDocument/2006/relationships/hyperlink" Target="https://goo.gl/photos/7CDzURX2K3CJk6Nc6" TargetMode="External"/><Relationship Id="rId1109" Type="http://schemas.openxmlformats.org/officeDocument/2006/relationships/hyperlink" Target="https://photos.app.goo.gl/E6GHSL1i7yCrt8F57" TargetMode="External"/><Relationship Id="rId1456" Type="http://schemas.openxmlformats.org/officeDocument/2006/relationships/hyperlink" Target="https://photos.app.goo.gl/BvxW7DJrR2Hm6J499" TargetMode="External"/><Relationship Id="rId1663" Type="http://schemas.openxmlformats.org/officeDocument/2006/relationships/hyperlink" Target="https://yamap.com/activities/14801685" TargetMode="External"/><Relationship Id="rId1870" Type="http://schemas.openxmlformats.org/officeDocument/2006/relationships/hyperlink" Target="https://yamap.com/activities/7251884" TargetMode="External"/><Relationship Id="rId1968" Type="http://schemas.openxmlformats.org/officeDocument/2006/relationships/hyperlink" Target="https://yamap.com/activities/5192584" TargetMode="External"/><Relationship Id="rId2507" Type="http://schemas.openxmlformats.org/officeDocument/2006/relationships/hyperlink" Target="https://yamap.com/activities/24154460" TargetMode="External"/><Relationship Id="rId2714" Type="http://schemas.openxmlformats.org/officeDocument/2006/relationships/hyperlink" Target="https://photos.app.goo.gl/RkNeVrhPgZBpGKRr9" TargetMode="External"/><Relationship Id="rId2921" Type="http://schemas.openxmlformats.org/officeDocument/2006/relationships/hyperlink" Target="https://yamap.com/activities/34796250" TargetMode="External"/><Relationship Id="rId1316" Type="http://schemas.openxmlformats.org/officeDocument/2006/relationships/hyperlink" Target="https://photos.app.goo.gl/oJg4SpdpkD8Emr6J6" TargetMode="External"/><Relationship Id="rId1523" Type="http://schemas.openxmlformats.org/officeDocument/2006/relationships/hyperlink" Target="https://photos.app.goo.gl/hFoMMaa7Dfh4jopT9" TargetMode="External"/><Relationship Id="rId1730" Type="http://schemas.openxmlformats.org/officeDocument/2006/relationships/hyperlink" Target="https://yamap.com/activities/11973058" TargetMode="External"/><Relationship Id="rId22" Type="http://schemas.openxmlformats.org/officeDocument/2006/relationships/hyperlink" Target="https://photos.app.goo.gl/LNzuTHwMi4vw1YTr2" TargetMode="External"/><Relationship Id="rId1828" Type="http://schemas.openxmlformats.org/officeDocument/2006/relationships/hyperlink" Target="https://yamap.com/activities/8715556" TargetMode="External"/><Relationship Id="rId3043" Type="http://schemas.openxmlformats.org/officeDocument/2006/relationships/hyperlink" Target="https://yamap.com/activities/37961448" TargetMode="External"/><Relationship Id="rId171" Type="http://schemas.openxmlformats.org/officeDocument/2006/relationships/hyperlink" Target="https://goo.gl/photos/EcsyDDDTGC9kNpUm9" TargetMode="External"/><Relationship Id="rId2297" Type="http://schemas.openxmlformats.org/officeDocument/2006/relationships/hyperlink" Target="https://yamap.com/activities/561279" TargetMode="External"/><Relationship Id="rId269" Type="http://schemas.openxmlformats.org/officeDocument/2006/relationships/hyperlink" Target="https://goo.gl/photos/ksxbW7w1Tk3xNbLz7" TargetMode="External"/><Relationship Id="rId476" Type="http://schemas.openxmlformats.org/officeDocument/2006/relationships/hyperlink" Target="https://goo.gl/photos/ZAiuryCN32pWM9MaA" TargetMode="External"/><Relationship Id="rId683" Type="http://schemas.openxmlformats.org/officeDocument/2006/relationships/hyperlink" Target="https://goo.gl/photos/c1b1hQAEbDHa3yfJ8" TargetMode="External"/><Relationship Id="rId890" Type="http://schemas.openxmlformats.org/officeDocument/2006/relationships/hyperlink" Target="https://goo.gl/photos/UWxFcarJDDTH5KrH7" TargetMode="External"/><Relationship Id="rId2157" Type="http://schemas.openxmlformats.org/officeDocument/2006/relationships/hyperlink" Target="https://yamap.com/activities/1799737" TargetMode="External"/><Relationship Id="rId2364" Type="http://schemas.openxmlformats.org/officeDocument/2006/relationships/hyperlink" Target="https://photos.app.goo.gl/tTq5zhCNi1E77rLU8" TargetMode="External"/><Relationship Id="rId2571" Type="http://schemas.openxmlformats.org/officeDocument/2006/relationships/hyperlink" Target="https://photos.app.goo.gl/FZnwMMm7vxDXUbak9" TargetMode="External"/><Relationship Id="rId3110" Type="http://schemas.openxmlformats.org/officeDocument/2006/relationships/hyperlink" Target="https://photos.app.goo.gl/SffqHLB4x1kMbsog8" TargetMode="External"/><Relationship Id="rId129" Type="http://schemas.openxmlformats.org/officeDocument/2006/relationships/hyperlink" Target="https://goo.gl/photos/hqRDvUcABGfYjPx36" TargetMode="External"/><Relationship Id="rId336" Type="http://schemas.openxmlformats.org/officeDocument/2006/relationships/hyperlink" Target="https://goo.gl/photos/9qGB3dvUiw7U3mCQ9" TargetMode="External"/><Relationship Id="rId543" Type="http://schemas.openxmlformats.org/officeDocument/2006/relationships/hyperlink" Target="https://goo.gl/photos/XeqJ27bk5DZfsdsP7" TargetMode="External"/><Relationship Id="rId988" Type="http://schemas.openxmlformats.org/officeDocument/2006/relationships/hyperlink" Target="https://photos.app.goo.gl/p6sRzYxNB8ZYZT6r6" TargetMode="External"/><Relationship Id="rId1173" Type="http://schemas.openxmlformats.org/officeDocument/2006/relationships/hyperlink" Target="https://photos.app.goo.gl/F3AxTDoanC6B4m1Y8" TargetMode="External"/><Relationship Id="rId1380" Type="http://schemas.openxmlformats.org/officeDocument/2006/relationships/hyperlink" Target="https://photos.app.goo.gl/H6SX3bTChRdzD7H39" TargetMode="External"/><Relationship Id="rId2017" Type="http://schemas.openxmlformats.org/officeDocument/2006/relationships/hyperlink" Target="https://yamap.com/activities/4051549" TargetMode="External"/><Relationship Id="rId2224" Type="http://schemas.openxmlformats.org/officeDocument/2006/relationships/hyperlink" Target="https://yamap.com/activities/1061191" TargetMode="External"/><Relationship Id="rId2669" Type="http://schemas.openxmlformats.org/officeDocument/2006/relationships/hyperlink" Target="https://yamap.com/activities/28084753" TargetMode="External"/><Relationship Id="rId2876" Type="http://schemas.openxmlformats.org/officeDocument/2006/relationships/hyperlink" Target="https://photos.app.goo.gl/B3NBk2ZHnDUL1Qqg8" TargetMode="External"/><Relationship Id="rId403" Type="http://schemas.openxmlformats.org/officeDocument/2006/relationships/hyperlink" Target="https://goo.gl/photos/4wuvxjpCJ2GTtZ9B9" TargetMode="External"/><Relationship Id="rId750" Type="http://schemas.openxmlformats.org/officeDocument/2006/relationships/hyperlink" Target="https://photos.app.goo.gl/u7eUCxq6MnNlxClS2" TargetMode="External"/><Relationship Id="rId848" Type="http://schemas.openxmlformats.org/officeDocument/2006/relationships/hyperlink" Target="https://goo.gl/photos/fvND6GTcVV9RB3uXA" TargetMode="External"/><Relationship Id="rId1033" Type="http://schemas.openxmlformats.org/officeDocument/2006/relationships/hyperlink" Target="https://photos.app.goo.gl/JJrjRACer1JLuuyL6" TargetMode="External"/><Relationship Id="rId1478" Type="http://schemas.openxmlformats.org/officeDocument/2006/relationships/hyperlink" Target="https://photos.app.goo.gl/dG1aHdHDDGzn4aKF7" TargetMode="External"/><Relationship Id="rId1685" Type="http://schemas.openxmlformats.org/officeDocument/2006/relationships/hyperlink" Target="https://yamap.com/activities/13901492" TargetMode="External"/><Relationship Id="rId1892" Type="http://schemas.openxmlformats.org/officeDocument/2006/relationships/hyperlink" Target="https://yamap.com/activities/6641605" TargetMode="External"/><Relationship Id="rId2431" Type="http://schemas.openxmlformats.org/officeDocument/2006/relationships/hyperlink" Target="https://yamap.com/activities/21256083" TargetMode="External"/><Relationship Id="rId2529" Type="http://schemas.openxmlformats.org/officeDocument/2006/relationships/hyperlink" Target="https://yamap.com/activities/24688537" TargetMode="External"/><Relationship Id="rId2736" Type="http://schemas.openxmlformats.org/officeDocument/2006/relationships/hyperlink" Target="https://photos.app.goo.gl/Vgpc68NFv3FA5p8a6" TargetMode="External"/><Relationship Id="rId610" Type="http://schemas.openxmlformats.org/officeDocument/2006/relationships/hyperlink" Target="https://goo.gl/photos/qkAVoXgfjFb3chSf9" TargetMode="External"/><Relationship Id="rId708" Type="http://schemas.openxmlformats.org/officeDocument/2006/relationships/hyperlink" Target="https://goo.gl/photos/iMDEdE1qomt84BY68" TargetMode="External"/><Relationship Id="rId915" Type="http://schemas.openxmlformats.org/officeDocument/2006/relationships/hyperlink" Target="https://goo.gl/photos/jaXxy2f9LXSbSAnB7" TargetMode="External"/><Relationship Id="rId1240" Type="http://schemas.openxmlformats.org/officeDocument/2006/relationships/hyperlink" Target="https://photos.app.goo.gl/ZH8cNiYx5BSfh7Vb7" TargetMode="External"/><Relationship Id="rId1338" Type="http://schemas.openxmlformats.org/officeDocument/2006/relationships/hyperlink" Target="https://photos.app.goo.gl/rrfcyykZviozcSV98" TargetMode="External"/><Relationship Id="rId1545" Type="http://schemas.openxmlformats.org/officeDocument/2006/relationships/hyperlink" Target="https://yamap.com/activities/19335713" TargetMode="External"/><Relationship Id="rId2943" Type="http://schemas.openxmlformats.org/officeDocument/2006/relationships/hyperlink" Target="https://yamap.com/activities/35352147" TargetMode="External"/><Relationship Id="rId1100" Type="http://schemas.openxmlformats.org/officeDocument/2006/relationships/hyperlink" Target="https://photos.app.goo.gl/qzimF7FRhvma7iRa9" TargetMode="External"/><Relationship Id="rId1405" Type="http://schemas.openxmlformats.org/officeDocument/2006/relationships/hyperlink" Target="https://photos.app.goo.gl/5wWU2Q55NFfkhtgAA" TargetMode="External"/><Relationship Id="rId1752" Type="http://schemas.openxmlformats.org/officeDocument/2006/relationships/hyperlink" Target="https://yamap.com/activities/11152974" TargetMode="External"/><Relationship Id="rId2803" Type="http://schemas.openxmlformats.org/officeDocument/2006/relationships/hyperlink" Target="https://yamap.com/activities/31635072" TargetMode="External"/><Relationship Id="rId44" Type="http://schemas.openxmlformats.org/officeDocument/2006/relationships/hyperlink" Target="https://photos.app.goo.gl/j4BLQ997Zmzn3yFS2" TargetMode="External"/><Relationship Id="rId1612" Type="http://schemas.openxmlformats.org/officeDocument/2006/relationships/hyperlink" Target="https://yamap.com/activities/16526155" TargetMode="External"/><Relationship Id="rId1917" Type="http://schemas.openxmlformats.org/officeDocument/2006/relationships/hyperlink" Target="https://yamap.com/activities/6085645" TargetMode="External"/><Relationship Id="rId3065" Type="http://schemas.openxmlformats.org/officeDocument/2006/relationships/hyperlink" Target="https://yamap.com/activities/38521550" TargetMode="External"/><Relationship Id="rId193" Type="http://schemas.openxmlformats.org/officeDocument/2006/relationships/hyperlink" Target="https://goo.gl/photos/Z2anKzZTpKg855Dk6" TargetMode="External"/><Relationship Id="rId498" Type="http://schemas.openxmlformats.org/officeDocument/2006/relationships/hyperlink" Target="https://goo.gl/photos/yzKqXFjCpzkyEVBXA" TargetMode="External"/><Relationship Id="rId2081" Type="http://schemas.openxmlformats.org/officeDocument/2006/relationships/hyperlink" Target="https://yamap.com/activities/3010386" TargetMode="External"/><Relationship Id="rId2179" Type="http://schemas.openxmlformats.org/officeDocument/2006/relationships/hyperlink" Target="https://yamap.com/activities/1570306" TargetMode="External"/><Relationship Id="rId260" Type="http://schemas.openxmlformats.org/officeDocument/2006/relationships/hyperlink" Target="https://goo.gl/photos/4SJHBSeAcfKptLJR9" TargetMode="External"/><Relationship Id="rId2386" Type="http://schemas.openxmlformats.org/officeDocument/2006/relationships/hyperlink" Target="https://photos.app.goo.gl/HnZdfzhonMiDpn7r5" TargetMode="External"/><Relationship Id="rId2593" Type="http://schemas.openxmlformats.org/officeDocument/2006/relationships/hyperlink" Target="https://yamap.com/activities/26245413" TargetMode="External"/><Relationship Id="rId120" Type="http://schemas.openxmlformats.org/officeDocument/2006/relationships/hyperlink" Target="https://goo.gl/photos/fKFEcjVLexTmiFpX7" TargetMode="External"/><Relationship Id="rId358" Type="http://schemas.openxmlformats.org/officeDocument/2006/relationships/hyperlink" Target="https://goo.gl/photos/NcVafjfDGQR9BuHe9" TargetMode="External"/><Relationship Id="rId565" Type="http://schemas.openxmlformats.org/officeDocument/2006/relationships/hyperlink" Target="https://goo.gl/photos/CcuY9TQKmL8dxMUy7" TargetMode="External"/><Relationship Id="rId772" Type="http://schemas.openxmlformats.org/officeDocument/2006/relationships/hyperlink" Target="https://goo.gl/photos/hJ8XKQQyZpWRgupU7" TargetMode="External"/><Relationship Id="rId1195" Type="http://schemas.openxmlformats.org/officeDocument/2006/relationships/hyperlink" Target="https://photos.app.goo.gl/7d51deZjwgX7Tgm96" TargetMode="External"/><Relationship Id="rId2039" Type="http://schemas.openxmlformats.org/officeDocument/2006/relationships/hyperlink" Target="https://yamap.com/activities/3656833" TargetMode="External"/><Relationship Id="rId2246" Type="http://schemas.openxmlformats.org/officeDocument/2006/relationships/hyperlink" Target="https://yamap.com/activities/875273" TargetMode="External"/><Relationship Id="rId2453" Type="http://schemas.openxmlformats.org/officeDocument/2006/relationships/hyperlink" Target="https://yamap.com/activities/20287536" TargetMode="External"/><Relationship Id="rId2660" Type="http://schemas.openxmlformats.org/officeDocument/2006/relationships/hyperlink" Target="https://photos.app.goo.gl/mtMaU2WYmN3iVH2g6" TargetMode="External"/><Relationship Id="rId2898" Type="http://schemas.openxmlformats.org/officeDocument/2006/relationships/hyperlink" Target="https://photos.app.goo.gl/WCW5LNaxtPNMXpAS6" TargetMode="External"/><Relationship Id="rId218" Type="http://schemas.openxmlformats.org/officeDocument/2006/relationships/hyperlink" Target="https://goo.gl/photos/WawwnEKTXbDqpian6" TargetMode="External"/><Relationship Id="rId425" Type="http://schemas.openxmlformats.org/officeDocument/2006/relationships/hyperlink" Target="https://goo.gl/photos/MCpBJyWtabEtF7q97" TargetMode="External"/><Relationship Id="rId632" Type="http://schemas.openxmlformats.org/officeDocument/2006/relationships/hyperlink" Target="https://goo.gl/photos/Rp5Va17pLKmVS1Em7" TargetMode="External"/><Relationship Id="rId1055" Type="http://schemas.openxmlformats.org/officeDocument/2006/relationships/hyperlink" Target="https://photos.app.goo.gl/pTtpuxPG5LWTsS4X8" TargetMode="External"/><Relationship Id="rId1262" Type="http://schemas.openxmlformats.org/officeDocument/2006/relationships/hyperlink" Target="https://photos.app.goo.gl/kBcturiSfnCbV7DF8" TargetMode="External"/><Relationship Id="rId2106" Type="http://schemas.openxmlformats.org/officeDocument/2006/relationships/hyperlink" Target="https://yamap.com/activities/2658879" TargetMode="External"/><Relationship Id="rId2313" Type="http://schemas.openxmlformats.org/officeDocument/2006/relationships/hyperlink" Target="https://yamap.com/activities/470462" TargetMode="External"/><Relationship Id="rId2520" Type="http://schemas.openxmlformats.org/officeDocument/2006/relationships/hyperlink" Target="https://photos.app.goo.gl/pancKVzf4dRG77rJA" TargetMode="External"/><Relationship Id="rId2758" Type="http://schemas.openxmlformats.org/officeDocument/2006/relationships/hyperlink" Target="https://photos.app.goo.gl/YgsyGKKCC5ZJBK8JA" TargetMode="External"/><Relationship Id="rId2965" Type="http://schemas.openxmlformats.org/officeDocument/2006/relationships/hyperlink" Target="https://yamap.com/activities/36042288" TargetMode="External"/><Relationship Id="rId937" Type="http://schemas.openxmlformats.org/officeDocument/2006/relationships/hyperlink" Target="https://goo.gl/photos/vsBwsVFNvquERjuQ6" TargetMode="External"/><Relationship Id="rId1122" Type="http://schemas.openxmlformats.org/officeDocument/2006/relationships/hyperlink" Target="https://photos.app.goo.gl/sqmGVyafryB7KmoA6" TargetMode="External"/><Relationship Id="rId1567" Type="http://schemas.openxmlformats.org/officeDocument/2006/relationships/hyperlink" Target="https://yamap.com/activities/18429703" TargetMode="External"/><Relationship Id="rId1774" Type="http://schemas.openxmlformats.org/officeDocument/2006/relationships/hyperlink" Target="https://yamap.com/activities/10346683" TargetMode="External"/><Relationship Id="rId1981" Type="http://schemas.openxmlformats.org/officeDocument/2006/relationships/hyperlink" Target="https://yamap.com/activities/4905860" TargetMode="External"/><Relationship Id="rId2618" Type="http://schemas.openxmlformats.org/officeDocument/2006/relationships/hyperlink" Target="https://photos.app.goo.gl/gxY6fEUP1EXBjK346" TargetMode="External"/><Relationship Id="rId2825" Type="http://schemas.openxmlformats.org/officeDocument/2006/relationships/hyperlink" Target="https://yamap.com/activities/32288197" TargetMode="External"/><Relationship Id="rId66" Type="http://schemas.openxmlformats.org/officeDocument/2006/relationships/hyperlink" Target="https://photos.app.goo.gl/L0yInxAbPdZ08ENp1" TargetMode="External"/><Relationship Id="rId1427" Type="http://schemas.openxmlformats.org/officeDocument/2006/relationships/hyperlink" Target="https://photos.app.goo.gl/rn2yPu2WP3bBUr999" TargetMode="External"/><Relationship Id="rId1634" Type="http://schemas.openxmlformats.org/officeDocument/2006/relationships/hyperlink" Target="https://yamap.com/activities/15839130" TargetMode="External"/><Relationship Id="rId1841" Type="http://schemas.openxmlformats.org/officeDocument/2006/relationships/hyperlink" Target="https://yamap.com/activities/8225633" TargetMode="External"/><Relationship Id="rId3087" Type="http://schemas.openxmlformats.org/officeDocument/2006/relationships/hyperlink" Target="https://yamap.com/activities/39171012" TargetMode="External"/><Relationship Id="rId1939" Type="http://schemas.openxmlformats.org/officeDocument/2006/relationships/hyperlink" Target="https://yamap.com/activities/5674905" TargetMode="External"/><Relationship Id="rId1701" Type="http://schemas.openxmlformats.org/officeDocument/2006/relationships/hyperlink" Target="https://yamap.com/activities/13121364" TargetMode="External"/><Relationship Id="rId282" Type="http://schemas.openxmlformats.org/officeDocument/2006/relationships/hyperlink" Target="https://goo.gl/photos/UdJuPDF68LdzBGcA7" TargetMode="External"/><Relationship Id="rId587" Type="http://schemas.openxmlformats.org/officeDocument/2006/relationships/hyperlink" Target="https://goo.gl/photos/BSJxn5RZU3TYX1bT8" TargetMode="External"/><Relationship Id="rId2170" Type="http://schemas.openxmlformats.org/officeDocument/2006/relationships/hyperlink" Target="https://yamap.com/activities/1654068" TargetMode="External"/><Relationship Id="rId2268" Type="http://schemas.openxmlformats.org/officeDocument/2006/relationships/hyperlink" Target="https://yamap.com/activities/716854" TargetMode="External"/><Relationship Id="rId3014" Type="http://schemas.openxmlformats.org/officeDocument/2006/relationships/hyperlink" Target="https://photos.app.goo.gl/XQHqSfhsgqKiSAsf7" TargetMode="External"/><Relationship Id="rId8" Type="http://schemas.openxmlformats.org/officeDocument/2006/relationships/hyperlink" Target="https://photos.app.goo.gl/JrMONEiyucGTCrrX2" TargetMode="External"/><Relationship Id="rId142" Type="http://schemas.openxmlformats.org/officeDocument/2006/relationships/hyperlink" Target="https://goo.gl/photos/nmYZGqtn3beFp1iB7" TargetMode="External"/><Relationship Id="rId447" Type="http://schemas.openxmlformats.org/officeDocument/2006/relationships/hyperlink" Target="https://goo.gl/photos/9c2RgDozUzroXeJN9" TargetMode="External"/><Relationship Id="rId794" Type="http://schemas.openxmlformats.org/officeDocument/2006/relationships/hyperlink" Target="https://goo.gl/photos/tCzJtGcwnSSZeY2A6" TargetMode="External"/><Relationship Id="rId1077" Type="http://schemas.openxmlformats.org/officeDocument/2006/relationships/hyperlink" Target="https://photos.app.goo.gl/U6ND1KjmRMVXqz3e7" TargetMode="External"/><Relationship Id="rId2030" Type="http://schemas.openxmlformats.org/officeDocument/2006/relationships/hyperlink" Target="https://yamap.com/activities/3845052" TargetMode="External"/><Relationship Id="rId2128" Type="http://schemas.openxmlformats.org/officeDocument/2006/relationships/hyperlink" Target="https://yamap.com/activities/2173098" TargetMode="External"/><Relationship Id="rId2475" Type="http://schemas.openxmlformats.org/officeDocument/2006/relationships/hyperlink" Target="https://yamap.com/activities/23155214" TargetMode="External"/><Relationship Id="rId2682" Type="http://schemas.openxmlformats.org/officeDocument/2006/relationships/hyperlink" Target="https://photos.app.goo.gl/d7y81qXdX9KVmYhm8" TargetMode="External"/><Relationship Id="rId2987" Type="http://schemas.openxmlformats.org/officeDocument/2006/relationships/hyperlink" Target="https://yamap.com/activities/36559422" TargetMode="External"/><Relationship Id="rId654" Type="http://schemas.openxmlformats.org/officeDocument/2006/relationships/hyperlink" Target="https://goo.gl/photos/BHmJXeuckQoA9mFK6" TargetMode="External"/><Relationship Id="rId861" Type="http://schemas.openxmlformats.org/officeDocument/2006/relationships/hyperlink" Target="https://goo.gl/photos/Jg98tBvkGtg2rSQe6" TargetMode="External"/><Relationship Id="rId959" Type="http://schemas.openxmlformats.org/officeDocument/2006/relationships/hyperlink" Target="https://photos.app.goo.gl/MTpeUZavXiJbju4dA" TargetMode="External"/><Relationship Id="rId1284" Type="http://schemas.openxmlformats.org/officeDocument/2006/relationships/hyperlink" Target="https://photos.app.goo.gl/rRNs1BvfwAYs1Mdi8" TargetMode="External"/><Relationship Id="rId1491" Type="http://schemas.openxmlformats.org/officeDocument/2006/relationships/hyperlink" Target="https://photos.app.goo.gl/SAoCbtnFf5kTfVBt7" TargetMode="External"/><Relationship Id="rId1589" Type="http://schemas.openxmlformats.org/officeDocument/2006/relationships/hyperlink" Target="https://yamap.com/activities/17630950" TargetMode="External"/><Relationship Id="rId2335" Type="http://schemas.openxmlformats.org/officeDocument/2006/relationships/hyperlink" Target="https://yamap.com/activities/301732" TargetMode="External"/><Relationship Id="rId2542" Type="http://schemas.openxmlformats.org/officeDocument/2006/relationships/hyperlink" Target="https://yamap.com/activities/24963062" TargetMode="External"/><Relationship Id="rId307" Type="http://schemas.openxmlformats.org/officeDocument/2006/relationships/hyperlink" Target="https://goo.gl/photos/UmEDt2ATEK3VuAK46" TargetMode="External"/><Relationship Id="rId514" Type="http://schemas.openxmlformats.org/officeDocument/2006/relationships/hyperlink" Target="https://goo.gl/photos/LrPzQGeXqXwjnMyy9" TargetMode="External"/><Relationship Id="rId721" Type="http://schemas.openxmlformats.org/officeDocument/2006/relationships/hyperlink" Target="https://goo.gl/photos/j73WDTzB52TwuwKy6" TargetMode="External"/><Relationship Id="rId1144" Type="http://schemas.openxmlformats.org/officeDocument/2006/relationships/hyperlink" Target="https://photos.app.goo.gl/jRVzFLmbKBRfTnQL8" TargetMode="External"/><Relationship Id="rId1351" Type="http://schemas.openxmlformats.org/officeDocument/2006/relationships/hyperlink" Target="https://photos.app.goo.gl/vpnovM5W8AZVDGc48" TargetMode="External"/><Relationship Id="rId1449" Type="http://schemas.openxmlformats.org/officeDocument/2006/relationships/hyperlink" Target="https://photos.app.goo.gl/Ti2wR47j7SSPfUt28" TargetMode="External"/><Relationship Id="rId1796" Type="http://schemas.openxmlformats.org/officeDocument/2006/relationships/hyperlink" Target="https://yamap.com/activities/9587562" TargetMode="External"/><Relationship Id="rId2402" Type="http://schemas.openxmlformats.org/officeDocument/2006/relationships/hyperlink" Target="https://photos.app.goo.gl/Auq7NfNPCe3oHZGe7" TargetMode="External"/><Relationship Id="rId2847" Type="http://schemas.openxmlformats.org/officeDocument/2006/relationships/hyperlink" Target="https://yamap.com/activities/32861362" TargetMode="External"/><Relationship Id="rId88" Type="http://schemas.openxmlformats.org/officeDocument/2006/relationships/hyperlink" Target="https://photos.app.goo.gl/GCRGNc5TuH2nYyXr2" TargetMode="External"/><Relationship Id="rId819" Type="http://schemas.openxmlformats.org/officeDocument/2006/relationships/hyperlink" Target="https://goo.gl/photos/U7jNbqLTbzW17sKy6" TargetMode="External"/><Relationship Id="rId1004" Type="http://schemas.openxmlformats.org/officeDocument/2006/relationships/hyperlink" Target="https://photos.app.goo.gl/Sh3aJJJGdZwELTYg7" TargetMode="External"/><Relationship Id="rId1211" Type="http://schemas.openxmlformats.org/officeDocument/2006/relationships/hyperlink" Target="https://photos.app.goo.gl/4KGvmZNM5VdyKNHn8" TargetMode="External"/><Relationship Id="rId1656" Type="http://schemas.openxmlformats.org/officeDocument/2006/relationships/hyperlink" Target="https://yamap.com/activities/15097175" TargetMode="External"/><Relationship Id="rId1863" Type="http://schemas.openxmlformats.org/officeDocument/2006/relationships/hyperlink" Target="https://yamap.com/activities/7447607" TargetMode="External"/><Relationship Id="rId2707" Type="http://schemas.openxmlformats.org/officeDocument/2006/relationships/hyperlink" Target="https://yamap.com/activities/29253371" TargetMode="External"/><Relationship Id="rId2914" Type="http://schemas.openxmlformats.org/officeDocument/2006/relationships/hyperlink" Target="https://photos.app.goo.gl/eJeN2iec4MrTWV5v9" TargetMode="External"/><Relationship Id="rId1309" Type="http://schemas.openxmlformats.org/officeDocument/2006/relationships/hyperlink" Target="https://photos.app.goo.gl/8iC8n1q9xEUe4YWB8" TargetMode="External"/><Relationship Id="rId1516" Type="http://schemas.openxmlformats.org/officeDocument/2006/relationships/hyperlink" Target="https://photos.app.goo.gl/bnjwKyKa2KgdxbE88" TargetMode="External"/><Relationship Id="rId1723" Type="http://schemas.openxmlformats.org/officeDocument/2006/relationships/hyperlink" Target="https://yamap.com/activities/12213623" TargetMode="External"/><Relationship Id="rId1930" Type="http://schemas.openxmlformats.org/officeDocument/2006/relationships/hyperlink" Target="https://yamap.com/activities/5847976" TargetMode="External"/><Relationship Id="rId15" Type="http://schemas.openxmlformats.org/officeDocument/2006/relationships/hyperlink" Target="https://photos.app.goo.gl/6pTK9o5Ynvc5G4o77" TargetMode="External"/><Relationship Id="rId2192" Type="http://schemas.openxmlformats.org/officeDocument/2006/relationships/hyperlink" Target="https://yamap.com/activities/1425668" TargetMode="External"/><Relationship Id="rId3036" Type="http://schemas.openxmlformats.org/officeDocument/2006/relationships/hyperlink" Target="https://photos.app.goo.gl/XpReSSnhPEtUJwzB8" TargetMode="External"/><Relationship Id="rId164" Type="http://schemas.openxmlformats.org/officeDocument/2006/relationships/hyperlink" Target="https://goo.gl/photos/24HCSw5NDfL5iVix5" TargetMode="External"/><Relationship Id="rId371" Type="http://schemas.openxmlformats.org/officeDocument/2006/relationships/hyperlink" Target="https://goo.gl/photos/Eu7k65neDmUEEEwp9" TargetMode="External"/><Relationship Id="rId2052" Type="http://schemas.openxmlformats.org/officeDocument/2006/relationships/hyperlink" Target="https://yamap.com/activities/3408370" TargetMode="External"/><Relationship Id="rId2497" Type="http://schemas.openxmlformats.org/officeDocument/2006/relationships/hyperlink" Target="https://photos.app.goo.gl/keyxZEwknmob1He18" TargetMode="External"/><Relationship Id="rId469" Type="http://schemas.openxmlformats.org/officeDocument/2006/relationships/hyperlink" Target="https://goo.gl/photos/Jc8c95h2SurTJiv37" TargetMode="External"/><Relationship Id="rId676" Type="http://schemas.openxmlformats.org/officeDocument/2006/relationships/hyperlink" Target="https://goo.gl/photos/6J7UBXrgcLCVMMvq8" TargetMode="External"/><Relationship Id="rId883" Type="http://schemas.openxmlformats.org/officeDocument/2006/relationships/hyperlink" Target="https://goo.gl/photos/gST7qpRJ4LjAviHe7" TargetMode="External"/><Relationship Id="rId1099" Type="http://schemas.openxmlformats.org/officeDocument/2006/relationships/hyperlink" Target="https://photos.app.goo.gl/xkAWMtcZKTdzcZ6u9" TargetMode="External"/><Relationship Id="rId2357" Type="http://schemas.openxmlformats.org/officeDocument/2006/relationships/hyperlink" Target="https://photos.app.goo.gl/tF6c5HXKzeG7J1P36" TargetMode="External"/><Relationship Id="rId2564" Type="http://schemas.openxmlformats.org/officeDocument/2006/relationships/hyperlink" Target="https://photos.app.goo.gl/UacE6uFWcEDvz511A" TargetMode="External"/><Relationship Id="rId3103" Type="http://schemas.openxmlformats.org/officeDocument/2006/relationships/hyperlink" Target="https://yamap.com/activities/40148781" TargetMode="External"/><Relationship Id="rId231" Type="http://schemas.openxmlformats.org/officeDocument/2006/relationships/hyperlink" Target="https://goo.gl/photos/MdWT6RTNCXiyTQJC8" TargetMode="External"/><Relationship Id="rId329" Type="http://schemas.openxmlformats.org/officeDocument/2006/relationships/hyperlink" Target="https://goo.gl/photos/BtpP2mwayzocN1ex5" TargetMode="External"/><Relationship Id="rId536" Type="http://schemas.openxmlformats.org/officeDocument/2006/relationships/hyperlink" Target="https://goo.gl/photos/FaYNaDsVyphgL1nN8" TargetMode="External"/><Relationship Id="rId1166" Type="http://schemas.openxmlformats.org/officeDocument/2006/relationships/hyperlink" Target="https://photos.app.goo.gl/zBzv351EBxnzwvLd7" TargetMode="External"/><Relationship Id="rId1373" Type="http://schemas.openxmlformats.org/officeDocument/2006/relationships/hyperlink" Target="https://photos.app.goo.gl/dDcqgfPsBdBaYN466" TargetMode="External"/><Relationship Id="rId2217" Type="http://schemas.openxmlformats.org/officeDocument/2006/relationships/hyperlink" Target="https://yamap.com/activities/1159986" TargetMode="External"/><Relationship Id="rId2771" Type="http://schemas.openxmlformats.org/officeDocument/2006/relationships/hyperlink" Target="https://yamap.com/activities/30703114" TargetMode="External"/><Relationship Id="rId2869" Type="http://schemas.openxmlformats.org/officeDocument/2006/relationships/hyperlink" Target="https://yamap.com/activities/33428313" TargetMode="External"/><Relationship Id="rId743" Type="http://schemas.openxmlformats.org/officeDocument/2006/relationships/hyperlink" Target="https://photos.app.goo.gl/FFfhtMqorNaWDUe23" TargetMode="External"/><Relationship Id="rId950" Type="http://schemas.openxmlformats.org/officeDocument/2006/relationships/hyperlink" Target="https://photos.app.goo.gl/SSJrw9e9ojezFw2N7" TargetMode="External"/><Relationship Id="rId1026" Type="http://schemas.openxmlformats.org/officeDocument/2006/relationships/hyperlink" Target="https://photos.app.goo.gl/pMkpcuVLS2yJMmGf8" TargetMode="External"/><Relationship Id="rId1580" Type="http://schemas.openxmlformats.org/officeDocument/2006/relationships/hyperlink" Target="https://yamap.com/activities/18040121" TargetMode="External"/><Relationship Id="rId1678" Type="http://schemas.openxmlformats.org/officeDocument/2006/relationships/hyperlink" Target="https://yamap.com/activities/14228736" TargetMode="External"/><Relationship Id="rId1885" Type="http://schemas.openxmlformats.org/officeDocument/2006/relationships/hyperlink" Target="https://yamap.com/activities/6837440" TargetMode="External"/><Relationship Id="rId2424" Type="http://schemas.openxmlformats.org/officeDocument/2006/relationships/hyperlink" Target="https://yamap.com/activities/21476416" TargetMode="External"/><Relationship Id="rId2631" Type="http://schemas.openxmlformats.org/officeDocument/2006/relationships/hyperlink" Target="https://yamap.com/activities/27174911" TargetMode="External"/><Relationship Id="rId2729" Type="http://schemas.openxmlformats.org/officeDocument/2006/relationships/hyperlink" Target="https://yamap.com/activities/29671403" TargetMode="External"/><Relationship Id="rId2936" Type="http://schemas.openxmlformats.org/officeDocument/2006/relationships/hyperlink" Target="https://photos.app.goo.gl/HCCARrQkWqs6ruiy7" TargetMode="External"/><Relationship Id="rId603" Type="http://schemas.openxmlformats.org/officeDocument/2006/relationships/hyperlink" Target="https://goo.gl/photos/1GWviU8tuJ8KE14BA" TargetMode="External"/><Relationship Id="rId810" Type="http://schemas.openxmlformats.org/officeDocument/2006/relationships/hyperlink" Target="https://goo.gl/photos/DQkYMKue7K84WZPR9" TargetMode="External"/><Relationship Id="rId908" Type="http://schemas.openxmlformats.org/officeDocument/2006/relationships/hyperlink" Target="https://goo.gl/photos/ZHgb8L11jvWooBPk8" TargetMode="External"/><Relationship Id="rId1233" Type="http://schemas.openxmlformats.org/officeDocument/2006/relationships/hyperlink" Target="https://photos.app.goo.gl/qk9TtZj7CDG1PRwV7" TargetMode="External"/><Relationship Id="rId1440" Type="http://schemas.openxmlformats.org/officeDocument/2006/relationships/hyperlink" Target="https://photos.app.goo.gl/PX5qdywLuvCWXQMJ8" TargetMode="External"/><Relationship Id="rId1538" Type="http://schemas.openxmlformats.org/officeDocument/2006/relationships/hyperlink" Target="https://photos.app.goo.gl/MgiTjRUYjmfUMz6D6" TargetMode="External"/><Relationship Id="rId1300" Type="http://schemas.openxmlformats.org/officeDocument/2006/relationships/hyperlink" Target="https://photos.app.goo.gl/uTzjjRzydouWhMcY8" TargetMode="External"/><Relationship Id="rId1745" Type="http://schemas.openxmlformats.org/officeDocument/2006/relationships/hyperlink" Target="https://yamap.com/activities/11380741" TargetMode="External"/><Relationship Id="rId1952" Type="http://schemas.openxmlformats.org/officeDocument/2006/relationships/hyperlink" Target="https://yamap.com/activities/5472866" TargetMode="External"/><Relationship Id="rId37" Type="http://schemas.openxmlformats.org/officeDocument/2006/relationships/hyperlink" Target="https://photos.app.goo.gl/SrJY4Fdfpr5qG9CO2" TargetMode="External"/><Relationship Id="rId1605" Type="http://schemas.openxmlformats.org/officeDocument/2006/relationships/hyperlink" Target="https://yamap.com/activities/16790927" TargetMode="External"/><Relationship Id="rId1812" Type="http://schemas.openxmlformats.org/officeDocument/2006/relationships/hyperlink" Target="https://yamap.com/activities/9195757" TargetMode="External"/><Relationship Id="rId3058" Type="http://schemas.openxmlformats.org/officeDocument/2006/relationships/hyperlink" Target="https://photos.app.goo.gl/P21VNU6WYvVjqgvn7" TargetMode="External"/><Relationship Id="rId186" Type="http://schemas.openxmlformats.org/officeDocument/2006/relationships/hyperlink" Target="https://goo.gl/photos/veCjytsGLzGHJubWA" TargetMode="External"/><Relationship Id="rId393" Type="http://schemas.openxmlformats.org/officeDocument/2006/relationships/hyperlink" Target="https://goo.gl/photos/42TdB1of3o86crBu9" TargetMode="External"/><Relationship Id="rId2074" Type="http://schemas.openxmlformats.org/officeDocument/2006/relationships/hyperlink" Target="https://yamap.com/activities/3094580" TargetMode="External"/><Relationship Id="rId2281" Type="http://schemas.openxmlformats.org/officeDocument/2006/relationships/hyperlink" Target="https://yamap.com/activities/666621" TargetMode="External"/><Relationship Id="rId253" Type="http://schemas.openxmlformats.org/officeDocument/2006/relationships/hyperlink" Target="https://goo.gl/photos/DPbU4GePs3LCd7vAA" TargetMode="External"/><Relationship Id="rId460" Type="http://schemas.openxmlformats.org/officeDocument/2006/relationships/hyperlink" Target="https://goo.gl/photos/YPyut8gkQxF8QHMk8" TargetMode="External"/><Relationship Id="rId698" Type="http://schemas.openxmlformats.org/officeDocument/2006/relationships/hyperlink" Target="https://goo.gl/photos/r3Agp9W9J5BbqrZo7" TargetMode="External"/><Relationship Id="rId1090" Type="http://schemas.openxmlformats.org/officeDocument/2006/relationships/hyperlink" Target="https://photos.app.goo.gl/LvXv2TrPE32pAdve8" TargetMode="External"/><Relationship Id="rId2141" Type="http://schemas.openxmlformats.org/officeDocument/2006/relationships/hyperlink" Target="https://yamap.com/activities/2004155" TargetMode="External"/><Relationship Id="rId2379" Type="http://schemas.openxmlformats.org/officeDocument/2006/relationships/hyperlink" Target="https://photos.app.goo.gl/6ZhoGncFDgA3bNx48" TargetMode="External"/><Relationship Id="rId2586" Type="http://schemas.openxmlformats.org/officeDocument/2006/relationships/hyperlink" Target="https://yamap.com/activities/26002712" TargetMode="External"/><Relationship Id="rId2793" Type="http://schemas.openxmlformats.org/officeDocument/2006/relationships/hyperlink" Target="https://yamap.com/activities/31271080" TargetMode="External"/><Relationship Id="rId113" Type="http://schemas.openxmlformats.org/officeDocument/2006/relationships/hyperlink" Target="https://goo.gl/photos/sKXqSt4WM9M3Gzus8" TargetMode="External"/><Relationship Id="rId320" Type="http://schemas.openxmlformats.org/officeDocument/2006/relationships/hyperlink" Target="https://goo.gl/photos/wNEcJE4Z3Ywvj4TP6" TargetMode="External"/><Relationship Id="rId558" Type="http://schemas.openxmlformats.org/officeDocument/2006/relationships/hyperlink" Target="https://goo.gl/photos/VaVhjhduG7sxXa4GA" TargetMode="External"/><Relationship Id="rId765" Type="http://schemas.openxmlformats.org/officeDocument/2006/relationships/hyperlink" Target="https://goo.gl/photos/YfRS3GZF39Kw2SHf9" TargetMode="External"/><Relationship Id="rId972" Type="http://schemas.openxmlformats.org/officeDocument/2006/relationships/hyperlink" Target="https://photos.app.goo.gl/WBPmEjd639g53t8p2" TargetMode="External"/><Relationship Id="rId1188" Type="http://schemas.openxmlformats.org/officeDocument/2006/relationships/hyperlink" Target="https://photos.app.goo.gl/Lq4tDuMNTZ2tJSto7" TargetMode="External"/><Relationship Id="rId1395" Type="http://schemas.openxmlformats.org/officeDocument/2006/relationships/hyperlink" Target="https://photos.app.goo.gl/eDoB5QE4Vf9fATgd8" TargetMode="External"/><Relationship Id="rId2001" Type="http://schemas.openxmlformats.org/officeDocument/2006/relationships/hyperlink" Target="https://yamap.com/activities/4459366" TargetMode="External"/><Relationship Id="rId2239" Type="http://schemas.openxmlformats.org/officeDocument/2006/relationships/hyperlink" Target="https://yamap.com/activities/928352" TargetMode="External"/><Relationship Id="rId2446" Type="http://schemas.openxmlformats.org/officeDocument/2006/relationships/hyperlink" Target="https://yamap.com/activities/20684096" TargetMode="External"/><Relationship Id="rId2653" Type="http://schemas.openxmlformats.org/officeDocument/2006/relationships/hyperlink" Target="https://yamap.com/activities/27740251" TargetMode="External"/><Relationship Id="rId2860" Type="http://schemas.openxmlformats.org/officeDocument/2006/relationships/hyperlink" Target="https://photos.app.goo.gl/xdypgCEwAZZptczE9" TargetMode="External"/><Relationship Id="rId418" Type="http://schemas.openxmlformats.org/officeDocument/2006/relationships/hyperlink" Target="https://goo.gl/photos/5QXXyPeqdphwVTzU7" TargetMode="External"/><Relationship Id="rId625" Type="http://schemas.openxmlformats.org/officeDocument/2006/relationships/hyperlink" Target="https://goo.gl/photos/xBdDuuAySm9PZttz9" TargetMode="External"/><Relationship Id="rId832" Type="http://schemas.openxmlformats.org/officeDocument/2006/relationships/hyperlink" Target="https://goo.gl/photos/r8WQW741A83UECTKA" TargetMode="External"/><Relationship Id="rId1048" Type="http://schemas.openxmlformats.org/officeDocument/2006/relationships/hyperlink" Target="https://photos.app.goo.gl/3s1aCUJhVvCCvR6d6" TargetMode="External"/><Relationship Id="rId1255" Type="http://schemas.openxmlformats.org/officeDocument/2006/relationships/hyperlink" Target="https://photos.app.goo.gl/fMqbWqqNamjssPt8A" TargetMode="External"/><Relationship Id="rId1462" Type="http://schemas.openxmlformats.org/officeDocument/2006/relationships/hyperlink" Target="https://photos.app.goo.gl/wvUBvyK8R1Afz6tG6" TargetMode="External"/><Relationship Id="rId2306" Type="http://schemas.openxmlformats.org/officeDocument/2006/relationships/hyperlink" Target="https://yamap.com/activities/509080" TargetMode="External"/><Relationship Id="rId2513" Type="http://schemas.openxmlformats.org/officeDocument/2006/relationships/hyperlink" Target="https://photos.app.goo.gl/2Gotq1iTNGLrogEN6" TargetMode="External"/><Relationship Id="rId2958" Type="http://schemas.openxmlformats.org/officeDocument/2006/relationships/hyperlink" Target="https://photos.app.goo.gl/Gy3STXPefTudDAZv5" TargetMode="External"/><Relationship Id="rId1115" Type="http://schemas.openxmlformats.org/officeDocument/2006/relationships/hyperlink" Target="https://photos.app.goo.gl/RbAWfsXopXuPiTJh8" TargetMode="External"/><Relationship Id="rId1322" Type="http://schemas.openxmlformats.org/officeDocument/2006/relationships/hyperlink" Target="https://photos.app.goo.gl/NXRgUUqB5oq5eGZE7" TargetMode="External"/><Relationship Id="rId1767" Type="http://schemas.openxmlformats.org/officeDocument/2006/relationships/hyperlink" Target="https://yamap.com/activities/10548594" TargetMode="External"/><Relationship Id="rId1974" Type="http://schemas.openxmlformats.org/officeDocument/2006/relationships/hyperlink" Target="https://yamap.com/activities/5090717" TargetMode="External"/><Relationship Id="rId2720" Type="http://schemas.openxmlformats.org/officeDocument/2006/relationships/hyperlink" Target="https://photos.app.goo.gl/46n73usKxiUTGyKGA" TargetMode="External"/><Relationship Id="rId2818" Type="http://schemas.openxmlformats.org/officeDocument/2006/relationships/hyperlink" Target="https://photos.app.goo.gl/3qfcb2bLJ9W5HexH6" TargetMode="External"/><Relationship Id="rId59" Type="http://schemas.openxmlformats.org/officeDocument/2006/relationships/hyperlink" Target="https://photos.app.goo.gl/pk7Hx7kr57fZZPtV2" TargetMode="External"/><Relationship Id="rId1627" Type="http://schemas.openxmlformats.org/officeDocument/2006/relationships/hyperlink" Target="https://yamap.com/activities/16070898" TargetMode="External"/><Relationship Id="rId1834" Type="http://schemas.openxmlformats.org/officeDocument/2006/relationships/hyperlink" Target="https://yamap.com/activities/8483735" TargetMode="External"/><Relationship Id="rId2096" Type="http://schemas.openxmlformats.org/officeDocument/2006/relationships/hyperlink" Target="https://yamap.com/activities/2785994" TargetMode="External"/><Relationship Id="rId1901" Type="http://schemas.openxmlformats.org/officeDocument/2006/relationships/hyperlink" Target="https://yamap.com/activities/6410989" TargetMode="External"/><Relationship Id="rId275" Type="http://schemas.openxmlformats.org/officeDocument/2006/relationships/hyperlink" Target="https://goo.gl/photos/EBXpKysEzZXMKnVu6" TargetMode="External"/><Relationship Id="rId482" Type="http://schemas.openxmlformats.org/officeDocument/2006/relationships/hyperlink" Target="https://goo.gl/photos/H75MJzD5gTXrCGG8A" TargetMode="External"/><Relationship Id="rId2163" Type="http://schemas.openxmlformats.org/officeDocument/2006/relationships/hyperlink" Target="https://yamap.com/activities/1751333" TargetMode="External"/><Relationship Id="rId2370" Type="http://schemas.openxmlformats.org/officeDocument/2006/relationships/hyperlink" Target="https://photos.app.goo.gl/MtojuvNvH8J3ix6E7" TargetMode="External"/><Relationship Id="rId3007" Type="http://schemas.openxmlformats.org/officeDocument/2006/relationships/hyperlink" Target="https://yamap.com/activities/37104060" TargetMode="External"/><Relationship Id="rId135" Type="http://schemas.openxmlformats.org/officeDocument/2006/relationships/hyperlink" Target="https://goo.gl/photos/yaMK7td4tS4T8k7i9" TargetMode="External"/><Relationship Id="rId342" Type="http://schemas.openxmlformats.org/officeDocument/2006/relationships/hyperlink" Target="https://goo.gl/photos/UNNwyVMkBQhqWAEQ8" TargetMode="External"/><Relationship Id="rId787" Type="http://schemas.openxmlformats.org/officeDocument/2006/relationships/hyperlink" Target="https://goo.gl/photos/yj42rMypz4R91njk7" TargetMode="External"/><Relationship Id="rId994" Type="http://schemas.openxmlformats.org/officeDocument/2006/relationships/hyperlink" Target="https://photos.app.goo.gl/BsV6oWmRbW8KdYT79" TargetMode="External"/><Relationship Id="rId2023" Type="http://schemas.openxmlformats.org/officeDocument/2006/relationships/hyperlink" Target="https://yamap.com/activities/3972383" TargetMode="External"/><Relationship Id="rId2230" Type="http://schemas.openxmlformats.org/officeDocument/2006/relationships/hyperlink" Target="https://yamap.com/activities/1008161" TargetMode="External"/><Relationship Id="rId2468" Type="http://schemas.openxmlformats.org/officeDocument/2006/relationships/hyperlink" Target="https://yamap.com/activities/19358347" TargetMode="External"/><Relationship Id="rId2675" Type="http://schemas.openxmlformats.org/officeDocument/2006/relationships/hyperlink" Target="https://yamap.com/activities/28211915" TargetMode="External"/><Relationship Id="rId2882" Type="http://schemas.openxmlformats.org/officeDocument/2006/relationships/hyperlink" Target="https://photos.app.goo.gl/i3s3arBn5EDR8Rpn6" TargetMode="External"/><Relationship Id="rId202" Type="http://schemas.openxmlformats.org/officeDocument/2006/relationships/hyperlink" Target="https://goo.gl/photos/nduGwsMC3hGmRMRZA" TargetMode="External"/><Relationship Id="rId647" Type="http://schemas.openxmlformats.org/officeDocument/2006/relationships/hyperlink" Target="https://goo.gl/photos/8aRADdxceCVY2HDq6" TargetMode="External"/><Relationship Id="rId854" Type="http://schemas.openxmlformats.org/officeDocument/2006/relationships/hyperlink" Target="https://goo.gl/photos/NnwBkKDKymm3os8f9" TargetMode="External"/><Relationship Id="rId1277" Type="http://schemas.openxmlformats.org/officeDocument/2006/relationships/hyperlink" Target="https://photos.app.goo.gl/NrgnCJGnFNbmmD6A7" TargetMode="External"/><Relationship Id="rId1484" Type="http://schemas.openxmlformats.org/officeDocument/2006/relationships/hyperlink" Target="https://photos.app.goo.gl/PciWBzDZh4n6vMVY8" TargetMode="External"/><Relationship Id="rId1691" Type="http://schemas.openxmlformats.org/officeDocument/2006/relationships/hyperlink" Target="https://yamap.com/activities/13553021" TargetMode="External"/><Relationship Id="rId2328" Type="http://schemas.openxmlformats.org/officeDocument/2006/relationships/hyperlink" Target="https://yamap.com/activities/385146" TargetMode="External"/><Relationship Id="rId2535" Type="http://schemas.openxmlformats.org/officeDocument/2006/relationships/hyperlink" Target="https://yamap.com/activities/24837149" TargetMode="External"/><Relationship Id="rId2742" Type="http://schemas.openxmlformats.org/officeDocument/2006/relationships/hyperlink" Target="https://photos.app.goo.gl/qv29BLN3XoV79BUq7" TargetMode="External"/><Relationship Id="rId507" Type="http://schemas.openxmlformats.org/officeDocument/2006/relationships/hyperlink" Target="https://goo.gl/photos/4JZqpS9SAdLDJsXz6" TargetMode="External"/><Relationship Id="rId714" Type="http://schemas.openxmlformats.org/officeDocument/2006/relationships/hyperlink" Target="https://goo.gl/photos/6BWbG5CAbJuoUqpp9" TargetMode="External"/><Relationship Id="rId921" Type="http://schemas.openxmlformats.org/officeDocument/2006/relationships/hyperlink" Target="https://goo.gl/photos/NT4bsmT9NRxLiC4g9" TargetMode="External"/><Relationship Id="rId1137" Type="http://schemas.openxmlformats.org/officeDocument/2006/relationships/hyperlink" Target="https://photos.app.goo.gl/cAArqMGnUuW5HZs67" TargetMode="External"/><Relationship Id="rId1344" Type="http://schemas.openxmlformats.org/officeDocument/2006/relationships/hyperlink" Target="https://photos.app.goo.gl/6o2GWJpm4oRezXxeA" TargetMode="External"/><Relationship Id="rId1551" Type="http://schemas.openxmlformats.org/officeDocument/2006/relationships/hyperlink" Target="https://yamap.com/activities/19083007" TargetMode="External"/><Relationship Id="rId1789" Type="http://schemas.openxmlformats.org/officeDocument/2006/relationships/hyperlink" Target="https://yamap.com/activities/9858480" TargetMode="External"/><Relationship Id="rId1996" Type="http://schemas.openxmlformats.org/officeDocument/2006/relationships/hyperlink" Target="https://yamap.com/activities/4575162" TargetMode="External"/><Relationship Id="rId2602" Type="http://schemas.openxmlformats.org/officeDocument/2006/relationships/hyperlink" Target="https://photos.app.goo.gl/kHuEkczdnC6W9gks6" TargetMode="External"/><Relationship Id="rId50" Type="http://schemas.openxmlformats.org/officeDocument/2006/relationships/hyperlink" Target="https://photos.app.goo.gl/v9xFQgfxfIVq2OEl2" TargetMode="External"/><Relationship Id="rId1204" Type="http://schemas.openxmlformats.org/officeDocument/2006/relationships/hyperlink" Target="https://photos.app.goo.gl/RtZircrK4mc6ExTR9" TargetMode="External"/><Relationship Id="rId1411" Type="http://schemas.openxmlformats.org/officeDocument/2006/relationships/hyperlink" Target="https://photos.app.goo.gl/g4xxqaucBJni3Uhw7" TargetMode="External"/><Relationship Id="rId1649" Type="http://schemas.openxmlformats.org/officeDocument/2006/relationships/hyperlink" Target="https://yamap.com/activities/15360253" TargetMode="External"/><Relationship Id="rId1856" Type="http://schemas.openxmlformats.org/officeDocument/2006/relationships/hyperlink" Target="https://yamap.com/activities/7618649" TargetMode="External"/><Relationship Id="rId2907" Type="http://schemas.openxmlformats.org/officeDocument/2006/relationships/hyperlink" Target="https://yamap.com/activities/34382470" TargetMode="External"/><Relationship Id="rId3071" Type="http://schemas.openxmlformats.org/officeDocument/2006/relationships/hyperlink" Target="https://yamap.com/activities/38702841" TargetMode="External"/><Relationship Id="rId1509" Type="http://schemas.openxmlformats.org/officeDocument/2006/relationships/hyperlink" Target="https://photos.app.goo.gl/iXfiZSJxdKzAKNEM8" TargetMode="External"/><Relationship Id="rId1716" Type="http://schemas.openxmlformats.org/officeDocument/2006/relationships/hyperlink" Target="https://yamap.com/activities/12556862" TargetMode="External"/><Relationship Id="rId1923" Type="http://schemas.openxmlformats.org/officeDocument/2006/relationships/hyperlink" Target="https://yamap.com/activities/5983105" TargetMode="External"/><Relationship Id="rId297" Type="http://schemas.openxmlformats.org/officeDocument/2006/relationships/hyperlink" Target="https://goo.gl/photos/zVkFcfkr4t4BZNRe8" TargetMode="External"/><Relationship Id="rId2185" Type="http://schemas.openxmlformats.org/officeDocument/2006/relationships/hyperlink" Target="https://yamap.com/activities/1509501" TargetMode="External"/><Relationship Id="rId2392" Type="http://schemas.openxmlformats.org/officeDocument/2006/relationships/hyperlink" Target="https://photos.app.goo.gl/JEbvtVUyxGYYZoh67" TargetMode="External"/><Relationship Id="rId3029" Type="http://schemas.openxmlformats.org/officeDocument/2006/relationships/hyperlink" Target="https://yamap.com/activities/37669809/tracks" TargetMode="External"/><Relationship Id="rId157" Type="http://schemas.openxmlformats.org/officeDocument/2006/relationships/hyperlink" Target="https://goo.gl/photos/xwzHk1Ew4YBRcmWq6" TargetMode="External"/><Relationship Id="rId364" Type="http://schemas.openxmlformats.org/officeDocument/2006/relationships/hyperlink" Target="https://goo.gl/photos/4zBD4FXc7vHgKz3MA" TargetMode="External"/><Relationship Id="rId2045" Type="http://schemas.openxmlformats.org/officeDocument/2006/relationships/hyperlink" Target="https://yamap.com/activities/3514947" TargetMode="External"/><Relationship Id="rId2697" Type="http://schemas.openxmlformats.org/officeDocument/2006/relationships/hyperlink" Target="https://yamap.com/activities/28805489" TargetMode="External"/><Relationship Id="rId571" Type="http://schemas.openxmlformats.org/officeDocument/2006/relationships/hyperlink" Target="https://goo.gl/photos/8whLVg2gSrqzaqDv6" TargetMode="External"/><Relationship Id="rId669" Type="http://schemas.openxmlformats.org/officeDocument/2006/relationships/hyperlink" Target="https://goo.gl/photos/TQkHpDTZLVjBsFf9A" TargetMode="External"/><Relationship Id="rId876" Type="http://schemas.openxmlformats.org/officeDocument/2006/relationships/hyperlink" Target="https://goo.gl/photos/dvTdFf2MaRmjgnyz9" TargetMode="External"/><Relationship Id="rId1299" Type="http://schemas.openxmlformats.org/officeDocument/2006/relationships/hyperlink" Target="https://photos.app.goo.gl/UMfNfPZ8KxsPgTsX9" TargetMode="External"/><Relationship Id="rId2252" Type="http://schemas.openxmlformats.org/officeDocument/2006/relationships/hyperlink" Target="https://yamap.com/activities/813697" TargetMode="External"/><Relationship Id="rId2557" Type="http://schemas.openxmlformats.org/officeDocument/2006/relationships/hyperlink" Target="https://yamap.com/activities/25321368" TargetMode="External"/><Relationship Id="rId224" Type="http://schemas.openxmlformats.org/officeDocument/2006/relationships/hyperlink" Target="https://goo.gl/photos/rBbaVD2ajJyYdNzn6" TargetMode="External"/><Relationship Id="rId431" Type="http://schemas.openxmlformats.org/officeDocument/2006/relationships/hyperlink" Target="https://goo.gl/photos/n1MdFamE5MSfdjVq5" TargetMode="External"/><Relationship Id="rId529" Type="http://schemas.openxmlformats.org/officeDocument/2006/relationships/hyperlink" Target="https://goo.gl/photos/tvMrA67FMtJeFuiT9" TargetMode="External"/><Relationship Id="rId736" Type="http://schemas.openxmlformats.org/officeDocument/2006/relationships/hyperlink" Target="https://photos.app.goo.gl/JxqbCLfD4pDJ3HXi2" TargetMode="External"/><Relationship Id="rId1061" Type="http://schemas.openxmlformats.org/officeDocument/2006/relationships/hyperlink" Target="https://photos.app.goo.gl/1YSbAXxWmiipmywL7" TargetMode="External"/><Relationship Id="rId1159" Type="http://schemas.openxmlformats.org/officeDocument/2006/relationships/hyperlink" Target="https://photos.app.goo.gl/mP8jZ4S12TY5Yp2R8" TargetMode="External"/><Relationship Id="rId1366" Type="http://schemas.openxmlformats.org/officeDocument/2006/relationships/hyperlink" Target="https://photos.app.goo.gl/dggZ2n1Wzm6VXYiu6" TargetMode="External"/><Relationship Id="rId2112" Type="http://schemas.openxmlformats.org/officeDocument/2006/relationships/hyperlink" Target="https://yamap.com/activities/2538113" TargetMode="External"/><Relationship Id="rId2417" Type="http://schemas.openxmlformats.org/officeDocument/2006/relationships/hyperlink" Target="https://yamap.com/activities/21967241" TargetMode="External"/><Relationship Id="rId2764" Type="http://schemas.openxmlformats.org/officeDocument/2006/relationships/hyperlink" Target="https://photos.app.goo.gl/XczWUoHhipXFxfmR6" TargetMode="External"/><Relationship Id="rId2971" Type="http://schemas.openxmlformats.org/officeDocument/2006/relationships/hyperlink" Target="https://yamap.com/activities/36242697" TargetMode="External"/><Relationship Id="rId943" Type="http://schemas.openxmlformats.org/officeDocument/2006/relationships/hyperlink" Target="https://goo.gl/photos/W7iJpDwBzTZraEua7" TargetMode="External"/><Relationship Id="rId1019" Type="http://schemas.openxmlformats.org/officeDocument/2006/relationships/hyperlink" Target="https://photos.app.goo.gl/1qFnmy67bHULTyvy7" TargetMode="External"/><Relationship Id="rId1573" Type="http://schemas.openxmlformats.org/officeDocument/2006/relationships/hyperlink" Target="https://yamap.com/activities/18242162" TargetMode="External"/><Relationship Id="rId1780" Type="http://schemas.openxmlformats.org/officeDocument/2006/relationships/hyperlink" Target="https://yamap.com/activities/10123935" TargetMode="External"/><Relationship Id="rId1878" Type="http://schemas.openxmlformats.org/officeDocument/2006/relationships/hyperlink" Target="https://yamap.com/activities/6989364" TargetMode="External"/><Relationship Id="rId2624" Type="http://schemas.openxmlformats.org/officeDocument/2006/relationships/hyperlink" Target="https://photos.app.goo.gl/pAzNqU4AS46o4uE89" TargetMode="External"/><Relationship Id="rId2831" Type="http://schemas.openxmlformats.org/officeDocument/2006/relationships/hyperlink" Target="https://yamap.com/activities/32466794" TargetMode="External"/><Relationship Id="rId2929" Type="http://schemas.openxmlformats.org/officeDocument/2006/relationships/hyperlink" Target="https://yamap.com/activities/34970905" TargetMode="External"/><Relationship Id="rId72" Type="http://schemas.openxmlformats.org/officeDocument/2006/relationships/hyperlink" Target="https://photos.app.goo.gl/GiiP1GyjAeV4YtMV2" TargetMode="External"/><Relationship Id="rId803" Type="http://schemas.openxmlformats.org/officeDocument/2006/relationships/hyperlink" Target="https://goo.gl/photos/gMpvxUjvJwggteML9" TargetMode="External"/><Relationship Id="rId1226" Type="http://schemas.openxmlformats.org/officeDocument/2006/relationships/hyperlink" Target="https://photos.app.goo.gl/7ywzR57c3Y8dNnGb6" TargetMode="External"/><Relationship Id="rId1433" Type="http://schemas.openxmlformats.org/officeDocument/2006/relationships/hyperlink" Target="https://photos.app.goo.gl/fQMTnCj4eTiYE2iu8" TargetMode="External"/><Relationship Id="rId1640" Type="http://schemas.openxmlformats.org/officeDocument/2006/relationships/hyperlink" Target="https://yamap.com/activities/15617042" TargetMode="External"/><Relationship Id="rId1738" Type="http://schemas.openxmlformats.org/officeDocument/2006/relationships/hyperlink" Target="https://yamap.com/activities/11666544" TargetMode="External"/><Relationship Id="rId3093" Type="http://schemas.openxmlformats.org/officeDocument/2006/relationships/hyperlink" Target="https://yamap.com/activities/39581346" TargetMode="External"/><Relationship Id="rId1500" Type="http://schemas.openxmlformats.org/officeDocument/2006/relationships/hyperlink" Target="https://photos.app.goo.gl/XuS7nrMQkfCeandbA" TargetMode="External"/><Relationship Id="rId1945" Type="http://schemas.openxmlformats.org/officeDocument/2006/relationships/hyperlink" Target="https://yamap.com/activities/5584631" TargetMode="External"/><Relationship Id="rId1805" Type="http://schemas.openxmlformats.org/officeDocument/2006/relationships/hyperlink" Target="https://yamap.com/activities/9431001" TargetMode="External"/><Relationship Id="rId3020" Type="http://schemas.openxmlformats.org/officeDocument/2006/relationships/hyperlink" Target="https://photos.app.goo.gl/X2p8bdb7BCHWgXzE7" TargetMode="External"/><Relationship Id="rId179" Type="http://schemas.openxmlformats.org/officeDocument/2006/relationships/hyperlink" Target="https://goo.gl/photos/PkPfBr9P8fahUKQy7" TargetMode="External"/><Relationship Id="rId386" Type="http://schemas.openxmlformats.org/officeDocument/2006/relationships/hyperlink" Target="https://goo.gl/photos/ThNERWmyNdR89kfK6" TargetMode="External"/><Relationship Id="rId593" Type="http://schemas.openxmlformats.org/officeDocument/2006/relationships/hyperlink" Target="https://goo.gl/photos/ZcDsyzHm3PVuYoSP8" TargetMode="External"/><Relationship Id="rId2067" Type="http://schemas.openxmlformats.org/officeDocument/2006/relationships/hyperlink" Target="https://yamap.com/activities/3188761" TargetMode="External"/><Relationship Id="rId2274" Type="http://schemas.openxmlformats.org/officeDocument/2006/relationships/hyperlink" Target="https://yamap.com/activities/693315" TargetMode="External"/><Relationship Id="rId2481" Type="http://schemas.openxmlformats.org/officeDocument/2006/relationships/hyperlink" Target="https://yamap.com/activities/23312670" TargetMode="External"/><Relationship Id="rId246" Type="http://schemas.openxmlformats.org/officeDocument/2006/relationships/hyperlink" Target="https://goo.gl/photos/WFR6zVLrGDmrWTis5" TargetMode="External"/><Relationship Id="rId453" Type="http://schemas.openxmlformats.org/officeDocument/2006/relationships/hyperlink" Target="https://goo.gl/photos/j3tysv9a7Jxt9vBE8" TargetMode="External"/><Relationship Id="rId660" Type="http://schemas.openxmlformats.org/officeDocument/2006/relationships/hyperlink" Target="https://goo.gl/photos/h1o7tghwduNZxFTM8" TargetMode="External"/><Relationship Id="rId898" Type="http://schemas.openxmlformats.org/officeDocument/2006/relationships/hyperlink" Target="https://goo.gl/photos/R7D5V5T38o4D65mf7" TargetMode="External"/><Relationship Id="rId1083" Type="http://schemas.openxmlformats.org/officeDocument/2006/relationships/hyperlink" Target="https://photos.app.goo.gl/iwb5k7H6QxX53hFo7" TargetMode="External"/><Relationship Id="rId1290" Type="http://schemas.openxmlformats.org/officeDocument/2006/relationships/hyperlink" Target="https://photos.app.goo.gl/AR6BZ6jKo9wzsZ3r7" TargetMode="External"/><Relationship Id="rId2134" Type="http://schemas.openxmlformats.org/officeDocument/2006/relationships/hyperlink" Target="https://yamap.com/activities/2087788" TargetMode="External"/><Relationship Id="rId2341" Type="http://schemas.openxmlformats.org/officeDocument/2006/relationships/hyperlink" Target="https://yamap.com/activities/271852" TargetMode="External"/><Relationship Id="rId2579" Type="http://schemas.openxmlformats.org/officeDocument/2006/relationships/hyperlink" Target="https://yamap.com/activities/25875808" TargetMode="External"/><Relationship Id="rId2786" Type="http://schemas.openxmlformats.org/officeDocument/2006/relationships/hyperlink" Target="https://photos.app.goo.gl/nPbEiTHaBFKTKB9V9" TargetMode="External"/><Relationship Id="rId2993" Type="http://schemas.openxmlformats.org/officeDocument/2006/relationships/hyperlink" Target="https://yamap.com/activities/36710840" TargetMode="External"/><Relationship Id="rId106" Type="http://schemas.openxmlformats.org/officeDocument/2006/relationships/hyperlink" Target="https://goo.gl/photos/WjnmVQ9Y2mzrbXcP7" TargetMode="External"/><Relationship Id="rId313" Type="http://schemas.openxmlformats.org/officeDocument/2006/relationships/hyperlink" Target="https://goo.gl/photos/ucfZPPYuyZGPbacZ8" TargetMode="External"/><Relationship Id="rId758" Type="http://schemas.openxmlformats.org/officeDocument/2006/relationships/hyperlink" Target="https://photos.app.goo.gl/0lFfOBB78ytOJsFM2" TargetMode="External"/><Relationship Id="rId965" Type="http://schemas.openxmlformats.org/officeDocument/2006/relationships/hyperlink" Target="https://photos.app.goo.gl/xzicccD7PCL9yAkZ6" TargetMode="External"/><Relationship Id="rId1150" Type="http://schemas.openxmlformats.org/officeDocument/2006/relationships/hyperlink" Target="https://photos.app.goo.gl/G5C2GqshKBvpmzFP7" TargetMode="External"/><Relationship Id="rId1388" Type="http://schemas.openxmlformats.org/officeDocument/2006/relationships/hyperlink" Target="https://photos.app.goo.gl/AqKpBxsg7uF7deyh9" TargetMode="External"/><Relationship Id="rId1595" Type="http://schemas.openxmlformats.org/officeDocument/2006/relationships/hyperlink" Target="https://yamap.com/activities/17330836" TargetMode="External"/><Relationship Id="rId2439" Type="http://schemas.openxmlformats.org/officeDocument/2006/relationships/hyperlink" Target="https://yamap.com/activities/20999645" TargetMode="External"/><Relationship Id="rId2646" Type="http://schemas.openxmlformats.org/officeDocument/2006/relationships/hyperlink" Target="https://photos.app.goo.gl/mGcZQbMENQqNp6Te9" TargetMode="External"/><Relationship Id="rId2853" Type="http://schemas.openxmlformats.org/officeDocument/2006/relationships/hyperlink" Target="https://yamap.com/activities/33009340" TargetMode="External"/><Relationship Id="rId94" Type="http://schemas.openxmlformats.org/officeDocument/2006/relationships/hyperlink" Target="https://goo.gl/photos/NgCXikPhBg9EGeCs8" TargetMode="External"/><Relationship Id="rId520" Type="http://schemas.openxmlformats.org/officeDocument/2006/relationships/hyperlink" Target="https://goo.gl/photos/FukQWiE6YdTrdVAy8" TargetMode="External"/><Relationship Id="rId618" Type="http://schemas.openxmlformats.org/officeDocument/2006/relationships/hyperlink" Target="https://goo.gl/photos/4S7skfiDX1TcnqARA" TargetMode="External"/><Relationship Id="rId825" Type="http://schemas.openxmlformats.org/officeDocument/2006/relationships/hyperlink" Target="https://goo.gl/photos/fBB5SvXXodmi4uRL7" TargetMode="External"/><Relationship Id="rId1248" Type="http://schemas.openxmlformats.org/officeDocument/2006/relationships/hyperlink" Target="https://photos.app.goo.gl/fLJEk8EQBLcJMMQv5" TargetMode="External"/><Relationship Id="rId1455" Type="http://schemas.openxmlformats.org/officeDocument/2006/relationships/hyperlink" Target="https://photos.app.goo.gl/f4RJT9vKt8p64Dgw7" TargetMode="External"/><Relationship Id="rId1662" Type="http://schemas.openxmlformats.org/officeDocument/2006/relationships/hyperlink" Target="https://yamap.com/activities/14880543" TargetMode="External"/><Relationship Id="rId2201" Type="http://schemas.openxmlformats.org/officeDocument/2006/relationships/hyperlink" Target="https://yamap.com/activities/1335544" TargetMode="External"/><Relationship Id="rId2506" Type="http://schemas.openxmlformats.org/officeDocument/2006/relationships/hyperlink" Target="https://yamap.com/activities/19870102" TargetMode="External"/><Relationship Id="rId1010" Type="http://schemas.openxmlformats.org/officeDocument/2006/relationships/hyperlink" Target="https://photos.app.goo.gl/a2qFrmB6xUunVJAF9" TargetMode="External"/><Relationship Id="rId1108" Type="http://schemas.openxmlformats.org/officeDocument/2006/relationships/hyperlink" Target="https://photos.app.goo.gl/yh7ywkkoYn9T1z6XA" TargetMode="External"/><Relationship Id="rId1315" Type="http://schemas.openxmlformats.org/officeDocument/2006/relationships/hyperlink" Target="https://photos.app.goo.gl/r3kFR9Ucrbvp3JeA8" TargetMode="External"/><Relationship Id="rId1967" Type="http://schemas.openxmlformats.org/officeDocument/2006/relationships/hyperlink" Target="https://yamap.com/activities/5213560" TargetMode="External"/><Relationship Id="rId2713" Type="http://schemas.openxmlformats.org/officeDocument/2006/relationships/hyperlink" Target="https://yamap.com/activities/29368303" TargetMode="External"/><Relationship Id="rId2920" Type="http://schemas.openxmlformats.org/officeDocument/2006/relationships/hyperlink" Target="https://photos.app.goo.gl/PDj7trCLydpoq8VL9" TargetMode="External"/><Relationship Id="rId1522" Type="http://schemas.openxmlformats.org/officeDocument/2006/relationships/hyperlink" Target="https://photos.app.goo.gl/que5kdb67EdRmaY57" TargetMode="External"/><Relationship Id="rId21" Type="http://schemas.openxmlformats.org/officeDocument/2006/relationships/hyperlink" Target="https://photos.app.goo.gl/n5NfSfhQ2AoCE3lH3" TargetMode="External"/><Relationship Id="rId2089" Type="http://schemas.openxmlformats.org/officeDocument/2006/relationships/hyperlink" Target="https://yamap.com/activities/2885877" TargetMode="External"/><Relationship Id="rId2296" Type="http://schemas.openxmlformats.org/officeDocument/2006/relationships/hyperlink" Target="https://yamap.com/activities/570946" TargetMode="External"/><Relationship Id="rId268" Type="http://schemas.openxmlformats.org/officeDocument/2006/relationships/hyperlink" Target="https://goo.gl/photos/1MVsewhSQEW21V7L9" TargetMode="External"/><Relationship Id="rId475" Type="http://schemas.openxmlformats.org/officeDocument/2006/relationships/hyperlink" Target="https://goo.gl/photos/1q9KGG3YR1wdj9RX8" TargetMode="External"/><Relationship Id="rId682" Type="http://schemas.openxmlformats.org/officeDocument/2006/relationships/hyperlink" Target="https://goo.gl/photos/PXqphk7Hbr41i34E6" TargetMode="External"/><Relationship Id="rId2156" Type="http://schemas.openxmlformats.org/officeDocument/2006/relationships/hyperlink" Target="https://yamap.com/activities/1820906" TargetMode="External"/><Relationship Id="rId2363" Type="http://schemas.openxmlformats.org/officeDocument/2006/relationships/hyperlink" Target="https://photos.app.goo.gl/uc6JFkmbPtjyVrLZ9" TargetMode="External"/><Relationship Id="rId2570" Type="http://schemas.openxmlformats.org/officeDocument/2006/relationships/hyperlink" Target="https://photos.app.goo.gl/2DfYaCEsosQqD2jSA" TargetMode="External"/><Relationship Id="rId128" Type="http://schemas.openxmlformats.org/officeDocument/2006/relationships/hyperlink" Target="https://goo.gl/photos/FkGEo8G5yxY5t4VV9" TargetMode="External"/><Relationship Id="rId335" Type="http://schemas.openxmlformats.org/officeDocument/2006/relationships/hyperlink" Target="https://goo.gl/photos/zks4nxRvPpeTAJib7" TargetMode="External"/><Relationship Id="rId542" Type="http://schemas.openxmlformats.org/officeDocument/2006/relationships/hyperlink" Target="https://goo.gl/photos/uGHE7SrVMfuFNF646" TargetMode="External"/><Relationship Id="rId1172" Type="http://schemas.openxmlformats.org/officeDocument/2006/relationships/hyperlink" Target="https://photos.app.goo.gl/gJnG7rPxdzf84VJa9" TargetMode="External"/><Relationship Id="rId2016" Type="http://schemas.openxmlformats.org/officeDocument/2006/relationships/hyperlink" Target="https://yamap.com/activities/4056415" TargetMode="External"/><Relationship Id="rId2223" Type="http://schemas.openxmlformats.org/officeDocument/2006/relationships/hyperlink" Target="https://yamap.com/activities/1080676" TargetMode="External"/><Relationship Id="rId2430" Type="http://schemas.openxmlformats.org/officeDocument/2006/relationships/hyperlink" Target="https://yamap.com/activities/21264855" TargetMode="External"/><Relationship Id="rId402" Type="http://schemas.openxmlformats.org/officeDocument/2006/relationships/hyperlink" Target="https://goo.gl/photos/3WcwDgRDRXAsUb686" TargetMode="External"/><Relationship Id="rId1032" Type="http://schemas.openxmlformats.org/officeDocument/2006/relationships/hyperlink" Target="https://photos.app.goo.gl/58xx57zJxyRR71iT9" TargetMode="External"/><Relationship Id="rId1989" Type="http://schemas.openxmlformats.org/officeDocument/2006/relationships/hyperlink" Target="https://yamap.com/activities/4736388" TargetMode="External"/><Relationship Id="rId1849" Type="http://schemas.openxmlformats.org/officeDocument/2006/relationships/hyperlink" Target="https://yamap.com/activities/7961221" TargetMode="External"/><Relationship Id="rId3064" Type="http://schemas.openxmlformats.org/officeDocument/2006/relationships/hyperlink" Target="https://photos.app.goo.gl/RbjqwrTVYGiqFg4d7" TargetMode="External"/><Relationship Id="rId192" Type="http://schemas.openxmlformats.org/officeDocument/2006/relationships/hyperlink" Target="https://goo.gl/photos/mecqusmHTuKMr9So6" TargetMode="External"/><Relationship Id="rId1709" Type="http://schemas.openxmlformats.org/officeDocument/2006/relationships/hyperlink" Target="https://yamap.com/activities/12874140" TargetMode="External"/><Relationship Id="rId1916" Type="http://schemas.openxmlformats.org/officeDocument/2006/relationships/hyperlink" Target="https://yamap.com/activities/6100543" TargetMode="External"/><Relationship Id="rId2080" Type="http://schemas.openxmlformats.org/officeDocument/2006/relationships/hyperlink" Target="https://yamap.com/activities/3017862" TargetMode="External"/><Relationship Id="rId2897" Type="http://schemas.openxmlformats.org/officeDocument/2006/relationships/hyperlink" Target="https://yamap.com/activities/34152516" TargetMode="External"/><Relationship Id="rId869" Type="http://schemas.openxmlformats.org/officeDocument/2006/relationships/hyperlink" Target="https://goo.gl/photos/bxzBRiQ8bvSAzLs36" TargetMode="External"/><Relationship Id="rId1499" Type="http://schemas.openxmlformats.org/officeDocument/2006/relationships/hyperlink" Target="https://photos.app.goo.gl/PrZ545JYa2f5YysF6" TargetMode="External"/><Relationship Id="rId729" Type="http://schemas.openxmlformats.org/officeDocument/2006/relationships/hyperlink" Target="https://goo.gl/photos/NQUoeSevYpz8LGwH6" TargetMode="External"/><Relationship Id="rId1359" Type="http://schemas.openxmlformats.org/officeDocument/2006/relationships/hyperlink" Target="https://photos.app.goo.gl/AKj1gRzAzDKfLctXA" TargetMode="External"/><Relationship Id="rId2757" Type="http://schemas.openxmlformats.org/officeDocument/2006/relationships/hyperlink" Target="https://yamap.com/activities/30425601" TargetMode="External"/><Relationship Id="rId2964" Type="http://schemas.openxmlformats.org/officeDocument/2006/relationships/hyperlink" Target="https://photos.app.goo.gl/2aviaEbPKQzo7p1Y8" TargetMode="External"/><Relationship Id="rId936" Type="http://schemas.openxmlformats.org/officeDocument/2006/relationships/hyperlink" Target="https://goo.gl/photos/Es6FJfWHugy5KPhA8" TargetMode="External"/><Relationship Id="rId1219" Type="http://schemas.openxmlformats.org/officeDocument/2006/relationships/hyperlink" Target="https://photos.app.goo.gl/hyLD56LV5upLbfN5A" TargetMode="External"/><Relationship Id="rId1566" Type="http://schemas.openxmlformats.org/officeDocument/2006/relationships/hyperlink" Target="https://yamap.com/activities/18465541" TargetMode="External"/><Relationship Id="rId1773" Type="http://schemas.openxmlformats.org/officeDocument/2006/relationships/hyperlink" Target="https://yamap.com/activities/10355198" TargetMode="External"/><Relationship Id="rId1980" Type="http://schemas.openxmlformats.org/officeDocument/2006/relationships/hyperlink" Target="https://yamap.com/activities/4911989" TargetMode="External"/><Relationship Id="rId2617" Type="http://schemas.openxmlformats.org/officeDocument/2006/relationships/hyperlink" Target="https://yamap.com/activities/26805068" TargetMode="External"/><Relationship Id="rId2824" Type="http://schemas.openxmlformats.org/officeDocument/2006/relationships/hyperlink" Target="https://photos.app.goo.gl/MMCbSRLGXKxStfNv8" TargetMode="External"/><Relationship Id="rId65" Type="http://schemas.openxmlformats.org/officeDocument/2006/relationships/hyperlink" Target="https://photos.app.goo.gl/bYtsMBdbC5fzBD7G2" TargetMode="External"/><Relationship Id="rId1426" Type="http://schemas.openxmlformats.org/officeDocument/2006/relationships/hyperlink" Target="https://photos.app.goo.gl/SHS9CYEY8SewTfzM8" TargetMode="External"/><Relationship Id="rId1633" Type="http://schemas.openxmlformats.org/officeDocument/2006/relationships/hyperlink" Target="https://yamap.com/activities/15919614" TargetMode="External"/><Relationship Id="rId1840" Type="http://schemas.openxmlformats.org/officeDocument/2006/relationships/hyperlink" Target="https://yamap.com/activities/8292379" TargetMode="External"/><Relationship Id="rId1700" Type="http://schemas.openxmlformats.org/officeDocument/2006/relationships/hyperlink" Target="https://yamap.com/activities/13175378" TargetMode="External"/><Relationship Id="rId379" Type="http://schemas.openxmlformats.org/officeDocument/2006/relationships/hyperlink" Target="https://goo.gl/photos/garjD7bd7Wdaud1u7" TargetMode="External"/><Relationship Id="rId586" Type="http://schemas.openxmlformats.org/officeDocument/2006/relationships/hyperlink" Target="https://goo.gl/photos/nExYbuYMY8cMQFdq9" TargetMode="External"/><Relationship Id="rId793" Type="http://schemas.openxmlformats.org/officeDocument/2006/relationships/hyperlink" Target="https://goo.gl/photos/wqRxxDQPnjfdg5jT8" TargetMode="External"/><Relationship Id="rId2267" Type="http://schemas.openxmlformats.org/officeDocument/2006/relationships/hyperlink" Target="https://yamap.com/activities/726117" TargetMode="External"/><Relationship Id="rId2474" Type="http://schemas.openxmlformats.org/officeDocument/2006/relationships/hyperlink" Target="https://photos.app.goo.gl/ZZHLk9usaWXFkWS1A" TargetMode="External"/><Relationship Id="rId2681" Type="http://schemas.openxmlformats.org/officeDocument/2006/relationships/hyperlink" Target="https://yamap.com/activities/28389633" TargetMode="External"/><Relationship Id="rId239" Type="http://schemas.openxmlformats.org/officeDocument/2006/relationships/hyperlink" Target="https://goo.gl/photos/rBpyYGuk6pm4m75dA" TargetMode="External"/><Relationship Id="rId446" Type="http://schemas.openxmlformats.org/officeDocument/2006/relationships/hyperlink" Target="https://goo.gl/photos/CLTyykyZCLXoYqBcA" TargetMode="External"/><Relationship Id="rId653" Type="http://schemas.openxmlformats.org/officeDocument/2006/relationships/hyperlink" Target="https://goo.gl/photos/wKbBj2wRQu19tsse7" TargetMode="External"/><Relationship Id="rId1076" Type="http://schemas.openxmlformats.org/officeDocument/2006/relationships/hyperlink" Target="https://photos.app.goo.gl/xEuaHy8HUZtRjxBj6" TargetMode="External"/><Relationship Id="rId1283" Type="http://schemas.openxmlformats.org/officeDocument/2006/relationships/hyperlink" Target="https://photos.app.goo.gl/Le7ozbdVdb22mzaw9" TargetMode="External"/><Relationship Id="rId1490" Type="http://schemas.openxmlformats.org/officeDocument/2006/relationships/hyperlink" Target="https://photos.app.goo.gl/ntccW6Bv5U2ju5oQ7" TargetMode="External"/><Relationship Id="rId2127" Type="http://schemas.openxmlformats.org/officeDocument/2006/relationships/hyperlink" Target="https://yamap.com/activities/2178141" TargetMode="External"/><Relationship Id="rId2334" Type="http://schemas.openxmlformats.org/officeDocument/2006/relationships/hyperlink" Target="https://yamap.com/activities/308282" TargetMode="External"/><Relationship Id="rId306" Type="http://schemas.openxmlformats.org/officeDocument/2006/relationships/hyperlink" Target="https://photos.app.goo.gl/zzt1eGCyQKbzpkTz1" TargetMode="External"/><Relationship Id="rId860" Type="http://schemas.openxmlformats.org/officeDocument/2006/relationships/hyperlink" Target="https://goo.gl/photos/gVyW6dtaxvxLBvV28" TargetMode="External"/><Relationship Id="rId1143" Type="http://schemas.openxmlformats.org/officeDocument/2006/relationships/hyperlink" Target="https://photos.app.goo.gl/y4KTCp4D8AN8WXDG6" TargetMode="External"/><Relationship Id="rId2541" Type="http://schemas.openxmlformats.org/officeDocument/2006/relationships/hyperlink" Target="https://photos.app.goo.gl/DqPRoztehX71Uea39" TargetMode="External"/><Relationship Id="rId513" Type="http://schemas.openxmlformats.org/officeDocument/2006/relationships/hyperlink" Target="https://goo.gl/photos/w6VBapEhgpMcsqPEA" TargetMode="External"/><Relationship Id="rId720" Type="http://schemas.openxmlformats.org/officeDocument/2006/relationships/hyperlink" Target="https://goo.gl/photos/TvkZWvok2xqdwWJ17" TargetMode="External"/><Relationship Id="rId1350" Type="http://schemas.openxmlformats.org/officeDocument/2006/relationships/hyperlink" Target="https://photos.app.goo.gl/XNxUjbCVsA6ZGQyR6" TargetMode="External"/><Relationship Id="rId2401" Type="http://schemas.openxmlformats.org/officeDocument/2006/relationships/hyperlink" Target="https://yamap.com/activities/21568402" TargetMode="External"/><Relationship Id="rId1003" Type="http://schemas.openxmlformats.org/officeDocument/2006/relationships/hyperlink" Target="https://photos.app.goo.gl/ybg9VtjkJuu1SMns9" TargetMode="External"/><Relationship Id="rId1210" Type="http://schemas.openxmlformats.org/officeDocument/2006/relationships/hyperlink" Target="https://photos.app.goo.gl/A1zT4o5MXCkWvQ4c6" TargetMode="External"/><Relationship Id="rId2191" Type="http://schemas.openxmlformats.org/officeDocument/2006/relationships/hyperlink" Target="https://yamap.com/activities/1435615" TargetMode="External"/><Relationship Id="rId3035" Type="http://schemas.openxmlformats.org/officeDocument/2006/relationships/hyperlink" Target="https://yamap.com/activities/37819596" TargetMode="External"/><Relationship Id="rId163" Type="http://schemas.openxmlformats.org/officeDocument/2006/relationships/hyperlink" Target="https://goo.gl/photos/DHFf3uRnNo6EBW557" TargetMode="External"/><Relationship Id="rId370" Type="http://schemas.openxmlformats.org/officeDocument/2006/relationships/hyperlink" Target="https://goo.gl/photos/c6x9ZApPy7AQX4kS8" TargetMode="External"/><Relationship Id="rId2051" Type="http://schemas.openxmlformats.org/officeDocument/2006/relationships/hyperlink" Target="https://yamap.com/activities/3415229" TargetMode="External"/><Relationship Id="rId3102" Type="http://schemas.openxmlformats.org/officeDocument/2006/relationships/hyperlink" Target="https://photos.app.goo.gl/ah1eHYiCnJCTzUat7" TargetMode="External"/><Relationship Id="rId230" Type="http://schemas.openxmlformats.org/officeDocument/2006/relationships/hyperlink" Target="https://goo.gl/photos/YP5k19JxvwQbfpqx7" TargetMode="External"/><Relationship Id="rId2868" Type="http://schemas.openxmlformats.org/officeDocument/2006/relationships/hyperlink" Target="https://photos.app.goo.gl/q4T8RZJcgHcgUgXR8" TargetMode="External"/><Relationship Id="rId1677" Type="http://schemas.openxmlformats.org/officeDocument/2006/relationships/hyperlink" Target="https://yamap.com/activities/14256160" TargetMode="External"/><Relationship Id="rId1884" Type="http://schemas.openxmlformats.org/officeDocument/2006/relationships/hyperlink" Target="https://yamap.com/activities/6881486" TargetMode="External"/><Relationship Id="rId2728" Type="http://schemas.openxmlformats.org/officeDocument/2006/relationships/hyperlink" Target="https://photos.app.goo.gl/sRE15FPhsSynuK6QA" TargetMode="External"/><Relationship Id="rId2935" Type="http://schemas.openxmlformats.org/officeDocument/2006/relationships/hyperlink" Target="https://yamap.com/activities/35183524" TargetMode="External"/><Relationship Id="rId907" Type="http://schemas.openxmlformats.org/officeDocument/2006/relationships/hyperlink" Target="https://goo.gl/photos/Tx2YzZWhjZ77RBcF7" TargetMode="External"/><Relationship Id="rId1537" Type="http://schemas.openxmlformats.org/officeDocument/2006/relationships/hyperlink" Target="https://photos.app.goo.gl/wfsUE2zbJzcLgPC69" TargetMode="External"/><Relationship Id="rId1744" Type="http://schemas.openxmlformats.org/officeDocument/2006/relationships/hyperlink" Target="https://yamap.com/activities/11407529" TargetMode="External"/><Relationship Id="rId1951" Type="http://schemas.openxmlformats.org/officeDocument/2006/relationships/hyperlink" Target="https://yamap.com/activities/5490065" TargetMode="External"/><Relationship Id="rId36" Type="http://schemas.openxmlformats.org/officeDocument/2006/relationships/hyperlink" Target="https://photos.app.goo.gl/X49veM8aT6X3vxqn2" TargetMode="External"/><Relationship Id="rId1604" Type="http://schemas.openxmlformats.org/officeDocument/2006/relationships/hyperlink" Target="https://yamap.com/activities/16865037" TargetMode="External"/><Relationship Id="rId1811" Type="http://schemas.openxmlformats.org/officeDocument/2006/relationships/hyperlink" Target="https://yamap.com/activities/9236781" TargetMode="External"/><Relationship Id="rId697" Type="http://schemas.openxmlformats.org/officeDocument/2006/relationships/hyperlink" Target="https://goo.gl/photos/b1PF1be2nfZ9Utww6" TargetMode="External"/><Relationship Id="rId2378" Type="http://schemas.openxmlformats.org/officeDocument/2006/relationships/hyperlink" Target="https://photos.app.goo.gl/pEE9FynrjZJHHQHM9" TargetMode="External"/><Relationship Id="rId1187" Type="http://schemas.openxmlformats.org/officeDocument/2006/relationships/hyperlink" Target="https://photos.app.goo.gl/PUvbx2j2heZEmiZx5" TargetMode="External"/><Relationship Id="rId2585" Type="http://schemas.openxmlformats.org/officeDocument/2006/relationships/hyperlink" Target="https://photos.app.goo.gl/1bHq73eo5W39Jv3Y8" TargetMode="External"/><Relationship Id="rId2792" Type="http://schemas.openxmlformats.org/officeDocument/2006/relationships/hyperlink" Target="https://photos.app.goo.gl/ETsiaXHgsrmmUYXN7" TargetMode="External"/><Relationship Id="rId557" Type="http://schemas.openxmlformats.org/officeDocument/2006/relationships/hyperlink" Target="https://goo.gl/photos/XWkoi6VWyX59rnKRA" TargetMode="External"/><Relationship Id="rId764" Type="http://schemas.openxmlformats.org/officeDocument/2006/relationships/hyperlink" Target="https://goo.gl/photos/hiLLwMR3vddYEYhV6" TargetMode="External"/><Relationship Id="rId971" Type="http://schemas.openxmlformats.org/officeDocument/2006/relationships/hyperlink" Target="https://photos.app.goo.gl/yW29mF29NehEs6YZ6" TargetMode="External"/><Relationship Id="rId1394" Type="http://schemas.openxmlformats.org/officeDocument/2006/relationships/hyperlink" Target="https://photos.app.goo.gl/SB9GkCGLRrZqXjTG7" TargetMode="External"/><Relationship Id="rId2238" Type="http://schemas.openxmlformats.org/officeDocument/2006/relationships/hyperlink" Target="https://yamap.com/activities/930050" TargetMode="External"/><Relationship Id="rId2445" Type="http://schemas.openxmlformats.org/officeDocument/2006/relationships/hyperlink" Target="https://yamap.com/activities/20750710" TargetMode="External"/><Relationship Id="rId2652" Type="http://schemas.openxmlformats.org/officeDocument/2006/relationships/hyperlink" Target="https://photos.app.goo.gl/VtPYoPmL4ZWsCYS48" TargetMode="External"/><Relationship Id="rId417" Type="http://schemas.openxmlformats.org/officeDocument/2006/relationships/hyperlink" Target="https://goo.gl/photos/xktZ7SRNbAFjk7A68" TargetMode="External"/><Relationship Id="rId624" Type="http://schemas.openxmlformats.org/officeDocument/2006/relationships/hyperlink" Target="https://goo.gl/photos/FKaLf4KoSrY4h6zM9" TargetMode="External"/><Relationship Id="rId831" Type="http://schemas.openxmlformats.org/officeDocument/2006/relationships/hyperlink" Target="https://goo.gl/photos/VUPXTEkRxUH64Wh18" TargetMode="External"/><Relationship Id="rId1047" Type="http://schemas.openxmlformats.org/officeDocument/2006/relationships/hyperlink" Target="https://photos.app.goo.gl/5FxnW4q4VsYvGcUn6" TargetMode="External"/><Relationship Id="rId1254" Type="http://schemas.openxmlformats.org/officeDocument/2006/relationships/hyperlink" Target="https://photos.app.goo.gl/t5fgXTGYm4ZLCkGZ6" TargetMode="External"/><Relationship Id="rId1461" Type="http://schemas.openxmlformats.org/officeDocument/2006/relationships/hyperlink" Target="https://photos.app.goo.gl/UgYLMNVYHua7xYJ98" TargetMode="External"/><Relationship Id="rId2305" Type="http://schemas.openxmlformats.org/officeDocument/2006/relationships/hyperlink" Target="https://yamap.com/activities/512065" TargetMode="External"/><Relationship Id="rId2512" Type="http://schemas.openxmlformats.org/officeDocument/2006/relationships/hyperlink" Target="https://yamap.com/activities/24262294" TargetMode="External"/><Relationship Id="rId1114" Type="http://schemas.openxmlformats.org/officeDocument/2006/relationships/hyperlink" Target="https://photos.app.goo.gl/6pcraYQ8c4UibFndA" TargetMode="External"/><Relationship Id="rId1321" Type="http://schemas.openxmlformats.org/officeDocument/2006/relationships/hyperlink" Target="https://photos.app.goo.gl/SJqbuvBSNBLFgH8o8" TargetMode="External"/><Relationship Id="rId3079" Type="http://schemas.openxmlformats.org/officeDocument/2006/relationships/hyperlink" Target="https://yamap.com/activities/38994270" TargetMode="External"/><Relationship Id="rId2095" Type="http://schemas.openxmlformats.org/officeDocument/2006/relationships/hyperlink" Target="https://yamap.com/activities/2808466" TargetMode="External"/><Relationship Id="rId274" Type="http://schemas.openxmlformats.org/officeDocument/2006/relationships/hyperlink" Target="https://goo.gl/photos/92b3gWQEY3Uekz9aA" TargetMode="External"/><Relationship Id="rId481" Type="http://schemas.openxmlformats.org/officeDocument/2006/relationships/hyperlink" Target="https://goo.gl/photos/9Q11L1Y8R8mXZjnm7" TargetMode="External"/><Relationship Id="rId2162" Type="http://schemas.openxmlformats.org/officeDocument/2006/relationships/hyperlink" Target="https://yamap.com/activities/1757106" TargetMode="External"/><Relationship Id="rId3006" Type="http://schemas.openxmlformats.org/officeDocument/2006/relationships/hyperlink" Target="https://photos.app.goo.gl/ZSHKytixb32VZ37S8" TargetMode="External"/><Relationship Id="rId134" Type="http://schemas.openxmlformats.org/officeDocument/2006/relationships/hyperlink" Target="https://goo.gl/photos/sXVy6ppbSnP4Y6j68" TargetMode="External"/><Relationship Id="rId341" Type="http://schemas.openxmlformats.org/officeDocument/2006/relationships/hyperlink" Target="https://goo.gl/photos/kD429SF2K9wKJrkN8" TargetMode="External"/><Relationship Id="rId2022" Type="http://schemas.openxmlformats.org/officeDocument/2006/relationships/hyperlink" Target="https://yamap.com/activities/3974870" TargetMode="External"/><Relationship Id="rId2979" Type="http://schemas.openxmlformats.org/officeDocument/2006/relationships/hyperlink" Target="https://yamap.com/activities/36407452" TargetMode="External"/><Relationship Id="rId201" Type="http://schemas.openxmlformats.org/officeDocument/2006/relationships/hyperlink" Target="https://goo.gl/photos/dfThJjzdrb2pmWTD7" TargetMode="External"/><Relationship Id="rId1788" Type="http://schemas.openxmlformats.org/officeDocument/2006/relationships/hyperlink" Target="https://yamap.com/activities/9875785" TargetMode="External"/><Relationship Id="rId1995" Type="http://schemas.openxmlformats.org/officeDocument/2006/relationships/hyperlink" Target="https://yamap.com/activities/4590026" TargetMode="External"/><Relationship Id="rId2839" Type="http://schemas.openxmlformats.org/officeDocument/2006/relationships/hyperlink" Target="https://yamap.com/activities/32723066" TargetMode="External"/><Relationship Id="rId1648" Type="http://schemas.openxmlformats.org/officeDocument/2006/relationships/hyperlink" Target="https://yamap.com/activities/15403606" TargetMode="External"/><Relationship Id="rId1508" Type="http://schemas.openxmlformats.org/officeDocument/2006/relationships/hyperlink" Target="https://photos.app.goo.gl/rvbX8BWZEmjMi2VH9" TargetMode="External"/><Relationship Id="rId1855" Type="http://schemas.openxmlformats.org/officeDocument/2006/relationships/hyperlink" Target="https://yamap.com/activities/7648710" TargetMode="External"/><Relationship Id="rId2906" Type="http://schemas.openxmlformats.org/officeDocument/2006/relationships/hyperlink" Target="https://photos.app.goo.gl/qKX8N4QDcnULY34m8" TargetMode="External"/><Relationship Id="rId3070" Type="http://schemas.openxmlformats.org/officeDocument/2006/relationships/hyperlink" Target="https://photos.app.goo.gl/G89BLD6xzYttkJr87" TargetMode="External"/><Relationship Id="rId1715" Type="http://schemas.openxmlformats.org/officeDocument/2006/relationships/hyperlink" Target="https://yamap.com/activities/12589796" TargetMode="External"/><Relationship Id="rId1922" Type="http://schemas.openxmlformats.org/officeDocument/2006/relationships/hyperlink" Target="https://yamap.com/activities/6015490" TargetMode="External"/><Relationship Id="rId2489" Type="http://schemas.openxmlformats.org/officeDocument/2006/relationships/hyperlink" Target="https://yamap.com/activities/23626471" TargetMode="External"/><Relationship Id="rId2696" Type="http://schemas.openxmlformats.org/officeDocument/2006/relationships/hyperlink" Target="https://photos.app.goo.gl/N62bD95HJaaQTcP56" TargetMode="External"/><Relationship Id="rId668" Type="http://schemas.openxmlformats.org/officeDocument/2006/relationships/hyperlink" Target="https://goo.gl/photos/hKaUYdQAQd9cqkU2A" TargetMode="External"/><Relationship Id="rId875" Type="http://schemas.openxmlformats.org/officeDocument/2006/relationships/hyperlink" Target="https://goo.gl/photos/iT6UR2rZ1hn8NLSd7" TargetMode="External"/><Relationship Id="rId1298" Type="http://schemas.openxmlformats.org/officeDocument/2006/relationships/hyperlink" Target="https://photos.app.goo.gl/UPKoo3vE6tHf7hDj8" TargetMode="External"/><Relationship Id="rId2349" Type="http://schemas.openxmlformats.org/officeDocument/2006/relationships/hyperlink" Target="https://yamap.com/activities/218791" TargetMode="External"/><Relationship Id="rId2556" Type="http://schemas.openxmlformats.org/officeDocument/2006/relationships/hyperlink" Target="https://photos.app.goo.gl/xXisQUFTFb1gz1db9" TargetMode="External"/><Relationship Id="rId2763" Type="http://schemas.openxmlformats.org/officeDocument/2006/relationships/hyperlink" Target="https://yamap.com/activities/30530804" TargetMode="External"/><Relationship Id="rId2970" Type="http://schemas.openxmlformats.org/officeDocument/2006/relationships/hyperlink" Target="https://photos.app.goo.gl/nmKK9jJ2UpsCByXTA" TargetMode="External"/><Relationship Id="rId528" Type="http://schemas.openxmlformats.org/officeDocument/2006/relationships/hyperlink" Target="https://goo.gl/photos/fhkW9AV3J94ySTwu8" TargetMode="External"/><Relationship Id="rId735" Type="http://schemas.openxmlformats.org/officeDocument/2006/relationships/hyperlink" Target="https://photos.app.goo.gl/zHv4UNZyBNmNCz0i2" TargetMode="External"/><Relationship Id="rId942" Type="http://schemas.openxmlformats.org/officeDocument/2006/relationships/hyperlink" Target="https://goo.gl/photos/CcMvF73wiVeQQzzM7" TargetMode="External"/><Relationship Id="rId1158" Type="http://schemas.openxmlformats.org/officeDocument/2006/relationships/hyperlink" Target="https://photos.app.goo.gl/NvH6kK6yEitMb9PN8" TargetMode="External"/><Relationship Id="rId1365" Type="http://schemas.openxmlformats.org/officeDocument/2006/relationships/hyperlink" Target="https://photos.app.goo.gl/Pcy4rBs24U88Vfqc9" TargetMode="External"/><Relationship Id="rId1572" Type="http://schemas.openxmlformats.org/officeDocument/2006/relationships/hyperlink" Target="https://yamap.com/activities/18304113" TargetMode="External"/><Relationship Id="rId2209" Type="http://schemas.openxmlformats.org/officeDocument/2006/relationships/hyperlink" Target="https://yamap.com/activities/1243787" TargetMode="External"/><Relationship Id="rId2416" Type="http://schemas.openxmlformats.org/officeDocument/2006/relationships/hyperlink" Target="https://photos.app.goo.gl/V2NQbWnhEzxyXi3U8" TargetMode="External"/><Relationship Id="rId2623" Type="http://schemas.openxmlformats.org/officeDocument/2006/relationships/hyperlink" Target="https://yamap.com/activities/26973554" TargetMode="External"/><Relationship Id="rId1018" Type="http://schemas.openxmlformats.org/officeDocument/2006/relationships/hyperlink" Target="https://photos.app.goo.gl/FXyDuULSRFummrgR9" TargetMode="External"/><Relationship Id="rId1225" Type="http://schemas.openxmlformats.org/officeDocument/2006/relationships/hyperlink" Target="https://photos.app.goo.gl/jn45osQrZu87Bhug6" TargetMode="External"/><Relationship Id="rId1432" Type="http://schemas.openxmlformats.org/officeDocument/2006/relationships/hyperlink" Target="https://photos.app.goo.gl/qkNKVSKizixQ166s6" TargetMode="External"/><Relationship Id="rId2830" Type="http://schemas.openxmlformats.org/officeDocument/2006/relationships/hyperlink" Target="https://photos.app.goo.gl/fUEbpomQcvRPPbGJ7" TargetMode="External"/><Relationship Id="rId71" Type="http://schemas.openxmlformats.org/officeDocument/2006/relationships/hyperlink" Target="https://photos.app.goo.gl/hDGMYhVerMxroq8N2" TargetMode="External"/><Relationship Id="rId802" Type="http://schemas.openxmlformats.org/officeDocument/2006/relationships/hyperlink" Target="https://goo.gl/photos/gY6DYVUotgGqaUTL9" TargetMode="External"/><Relationship Id="rId178" Type="http://schemas.openxmlformats.org/officeDocument/2006/relationships/hyperlink" Target="https://goo.gl/photos/e3WvV57EDXJ8aVq7A" TargetMode="External"/><Relationship Id="rId385" Type="http://schemas.openxmlformats.org/officeDocument/2006/relationships/hyperlink" Target="https://goo.gl/photos/eQsjt5ZSKftKa2DU7" TargetMode="External"/><Relationship Id="rId592" Type="http://schemas.openxmlformats.org/officeDocument/2006/relationships/hyperlink" Target="https://goo.gl/photos/egKZmHWyUXzSzQH59" TargetMode="External"/><Relationship Id="rId2066" Type="http://schemas.openxmlformats.org/officeDocument/2006/relationships/hyperlink" Target="https://yamap.com/activities/3198601" TargetMode="External"/><Relationship Id="rId2273" Type="http://schemas.openxmlformats.org/officeDocument/2006/relationships/hyperlink" Target="https://yamap.com/activities/696181" TargetMode="External"/><Relationship Id="rId2480" Type="http://schemas.openxmlformats.org/officeDocument/2006/relationships/hyperlink" Target="https://photos.app.goo.gl/zBqFqhMK1rRC3DTB7" TargetMode="External"/><Relationship Id="rId3117" Type="http://schemas.openxmlformats.org/officeDocument/2006/relationships/printerSettings" Target="../printerSettings/printerSettings1.bin"/><Relationship Id="rId245" Type="http://schemas.openxmlformats.org/officeDocument/2006/relationships/hyperlink" Target="https://goo.gl/photos/JD73xzGVwHdX3Lo68" TargetMode="External"/><Relationship Id="rId452" Type="http://schemas.openxmlformats.org/officeDocument/2006/relationships/hyperlink" Target="https://goo.gl/photos/nVCqYpQNBMYcWKCK9" TargetMode="External"/><Relationship Id="rId1082" Type="http://schemas.openxmlformats.org/officeDocument/2006/relationships/hyperlink" Target="https://photos.app.goo.gl/ESSTtXayBNySJP8g6" TargetMode="External"/><Relationship Id="rId2133" Type="http://schemas.openxmlformats.org/officeDocument/2006/relationships/hyperlink" Target="https://yamap.com/activities/2095625" TargetMode="External"/><Relationship Id="rId2340" Type="http://schemas.openxmlformats.org/officeDocument/2006/relationships/hyperlink" Target="https://yamap.com/activities/278484" TargetMode="External"/><Relationship Id="rId105" Type="http://schemas.openxmlformats.org/officeDocument/2006/relationships/hyperlink" Target="https://goo.gl/photos/8AMSEHta61sMiPum9" TargetMode="External"/><Relationship Id="rId312" Type="http://schemas.openxmlformats.org/officeDocument/2006/relationships/hyperlink" Target="https://goo.gl/photos/8hb7ExCAovNXnFGd9" TargetMode="External"/><Relationship Id="rId2200" Type="http://schemas.openxmlformats.org/officeDocument/2006/relationships/hyperlink" Target="https://yamap.com/activities/1345942" TargetMode="External"/><Relationship Id="rId1899" Type="http://schemas.openxmlformats.org/officeDocument/2006/relationships/hyperlink" Target="https://yamap.com/activities/6466667" TargetMode="External"/><Relationship Id="rId1759" Type="http://schemas.openxmlformats.org/officeDocument/2006/relationships/hyperlink" Target="https://yamap.com/activities/10841470" TargetMode="External"/><Relationship Id="rId1966" Type="http://schemas.openxmlformats.org/officeDocument/2006/relationships/hyperlink" Target="https://yamap.com/activities/5219662" TargetMode="External"/><Relationship Id="rId1619" Type="http://schemas.openxmlformats.org/officeDocument/2006/relationships/hyperlink" Target="https://yamap.com/activities/16296907" TargetMode="External"/><Relationship Id="rId1826" Type="http://schemas.openxmlformats.org/officeDocument/2006/relationships/hyperlink" Target="https://yamap.com/activities/8801493" TargetMode="External"/><Relationship Id="rId3041" Type="http://schemas.openxmlformats.org/officeDocument/2006/relationships/hyperlink" Target="https://yamap.com/activities/37949622" TargetMode="External"/><Relationship Id="rId779" Type="http://schemas.openxmlformats.org/officeDocument/2006/relationships/hyperlink" Target="https://goo.gl/photos/67fjskAq7ThwhotX8" TargetMode="External"/><Relationship Id="rId986" Type="http://schemas.openxmlformats.org/officeDocument/2006/relationships/hyperlink" Target="https://photos.app.goo.gl/WDMYbGRCEoz42ZfB6" TargetMode="External"/><Relationship Id="rId2667" Type="http://schemas.openxmlformats.org/officeDocument/2006/relationships/hyperlink" Target="https://yamap.com/activities/28069409" TargetMode="External"/><Relationship Id="rId639" Type="http://schemas.openxmlformats.org/officeDocument/2006/relationships/hyperlink" Target="https://goo.gl/photos/M33KNFNDRBE9TJZc6" TargetMode="External"/><Relationship Id="rId1269" Type="http://schemas.openxmlformats.org/officeDocument/2006/relationships/hyperlink" Target="https://photos.app.goo.gl/uQDHCYMT3YbozyNdA" TargetMode="External"/><Relationship Id="rId1476" Type="http://schemas.openxmlformats.org/officeDocument/2006/relationships/hyperlink" Target="https://photos.app.goo.gl/nJRoswHy3dAZnB6G8" TargetMode="External"/><Relationship Id="rId2874" Type="http://schemas.openxmlformats.org/officeDocument/2006/relationships/hyperlink" Target="https://photos.app.goo.gl/sYRWMjhWEEP1qGaP9" TargetMode="External"/><Relationship Id="rId846" Type="http://schemas.openxmlformats.org/officeDocument/2006/relationships/hyperlink" Target="https://goo.gl/photos/FdqoLG2PBpMCSs9C6" TargetMode="External"/><Relationship Id="rId1129" Type="http://schemas.openxmlformats.org/officeDocument/2006/relationships/hyperlink" Target="https://photos.app.goo.gl/GrFFG7apkpeZ7vJJA" TargetMode="External"/><Relationship Id="rId1683" Type="http://schemas.openxmlformats.org/officeDocument/2006/relationships/hyperlink" Target="https://yamap.com/activities/14026193" TargetMode="External"/><Relationship Id="rId1890" Type="http://schemas.openxmlformats.org/officeDocument/2006/relationships/hyperlink" Target="https://yamap.com/activities/6669248" TargetMode="External"/><Relationship Id="rId2527" Type="http://schemas.openxmlformats.org/officeDocument/2006/relationships/hyperlink" Target="https://yamap.com/activities/24659502" TargetMode="External"/><Relationship Id="rId2734" Type="http://schemas.openxmlformats.org/officeDocument/2006/relationships/hyperlink" Target="https://photos.app.goo.gl/fay1XvtBVm79j1cr6" TargetMode="External"/><Relationship Id="rId2941" Type="http://schemas.openxmlformats.org/officeDocument/2006/relationships/hyperlink" Target="https://yamap.com/activities/35327357" TargetMode="External"/><Relationship Id="rId706" Type="http://schemas.openxmlformats.org/officeDocument/2006/relationships/hyperlink" Target="https://goo.gl/photos/EWinkz7ccSQXsrCs8" TargetMode="External"/><Relationship Id="rId913" Type="http://schemas.openxmlformats.org/officeDocument/2006/relationships/hyperlink" Target="https://goo.gl/photos/ehkFdTU9RMyBuKDZA" TargetMode="External"/><Relationship Id="rId1336" Type="http://schemas.openxmlformats.org/officeDocument/2006/relationships/hyperlink" Target="https://photos.app.goo.gl/RQDkatXBb5T3mHGF9" TargetMode="External"/><Relationship Id="rId1543" Type="http://schemas.openxmlformats.org/officeDocument/2006/relationships/hyperlink" Target="https://photos.app.goo.gl/HMfBWc1rBAr2SKrc8" TargetMode="External"/><Relationship Id="rId1750" Type="http://schemas.openxmlformats.org/officeDocument/2006/relationships/hyperlink" Target="https://yamap.com/activities/11269854" TargetMode="External"/><Relationship Id="rId2801" Type="http://schemas.openxmlformats.org/officeDocument/2006/relationships/hyperlink" Target="https://yamap.com/activities/31598188" TargetMode="External"/><Relationship Id="rId42" Type="http://schemas.openxmlformats.org/officeDocument/2006/relationships/hyperlink" Target="https://photos.app.goo.gl/9lwSDUErFElg3Q7r1" TargetMode="External"/><Relationship Id="rId1403" Type="http://schemas.openxmlformats.org/officeDocument/2006/relationships/hyperlink" Target="https://photos.app.goo.gl/dYeisgD95n8Q4PDr8" TargetMode="External"/><Relationship Id="rId1610" Type="http://schemas.openxmlformats.org/officeDocument/2006/relationships/hyperlink" Target="https://yamap.com/activities/16591726" TargetMode="External"/><Relationship Id="rId289" Type="http://schemas.openxmlformats.org/officeDocument/2006/relationships/hyperlink" Target="https://goo.gl/photos/HZoSsX8ZUUFNuXyh6" TargetMode="External"/><Relationship Id="rId496" Type="http://schemas.openxmlformats.org/officeDocument/2006/relationships/hyperlink" Target="https://goo.gl/photos/NQnAEc8SZpE4Qpx28" TargetMode="External"/><Relationship Id="rId2177" Type="http://schemas.openxmlformats.org/officeDocument/2006/relationships/hyperlink" Target="https://yamap.com/activities/1589316" TargetMode="External"/><Relationship Id="rId2384" Type="http://schemas.openxmlformats.org/officeDocument/2006/relationships/hyperlink" Target="https://photos.app.goo.gl/xFd3EmdBd6en9hQk8" TargetMode="External"/><Relationship Id="rId2591" Type="http://schemas.openxmlformats.org/officeDocument/2006/relationships/hyperlink" Target="https://yamap.com/activities/26162357/edit" TargetMode="External"/><Relationship Id="rId149" Type="http://schemas.openxmlformats.org/officeDocument/2006/relationships/hyperlink" Target="https://goo.gl/photos/jXqNBPqDLuiJeCRGA" TargetMode="External"/><Relationship Id="rId356" Type="http://schemas.openxmlformats.org/officeDocument/2006/relationships/hyperlink" Target="https://goo.gl/photos/MncTk2pX6zBjjrUW7" TargetMode="External"/><Relationship Id="rId563" Type="http://schemas.openxmlformats.org/officeDocument/2006/relationships/hyperlink" Target="https://goo.gl/photos/8FD25Yx5G1rMxCVw7" TargetMode="External"/><Relationship Id="rId770" Type="http://schemas.openxmlformats.org/officeDocument/2006/relationships/hyperlink" Target="https://goo.gl/photos/4x358sELoRsAuvJb9" TargetMode="External"/><Relationship Id="rId1193" Type="http://schemas.openxmlformats.org/officeDocument/2006/relationships/hyperlink" Target="https://photos.app.goo.gl/KywQS7vu2GUNTZW8A" TargetMode="External"/><Relationship Id="rId2037" Type="http://schemas.openxmlformats.org/officeDocument/2006/relationships/hyperlink" Target="https://yamap.com/activities/3692915" TargetMode="External"/><Relationship Id="rId2244" Type="http://schemas.openxmlformats.org/officeDocument/2006/relationships/hyperlink" Target="https://yamap.com/activities/890856" TargetMode="External"/><Relationship Id="rId2451" Type="http://schemas.openxmlformats.org/officeDocument/2006/relationships/hyperlink" Target="https://yamap.com/activities/20339128" TargetMode="External"/><Relationship Id="rId216" Type="http://schemas.openxmlformats.org/officeDocument/2006/relationships/hyperlink" Target="https://goo.gl/photos/W1Aua4by7771QGj3A" TargetMode="External"/><Relationship Id="rId423" Type="http://schemas.openxmlformats.org/officeDocument/2006/relationships/hyperlink" Target="https://goo.gl/photos/XT1wU3xYeTJvax497" TargetMode="External"/><Relationship Id="rId1053" Type="http://schemas.openxmlformats.org/officeDocument/2006/relationships/hyperlink" Target="https://photos.app.goo.gl/YFLxunMK9UkkJSGG7" TargetMode="External"/><Relationship Id="rId1260" Type="http://schemas.openxmlformats.org/officeDocument/2006/relationships/hyperlink" Target="https://photos.app.goo.gl/ez62jEBXfTiaVXbb7" TargetMode="External"/><Relationship Id="rId2104" Type="http://schemas.openxmlformats.org/officeDocument/2006/relationships/hyperlink" Target="https://yamap.com/activities/2668448" TargetMode="External"/><Relationship Id="rId630" Type="http://schemas.openxmlformats.org/officeDocument/2006/relationships/hyperlink" Target="https://goo.gl/photos/Y9T2RPoxT19gL4J98" TargetMode="External"/><Relationship Id="rId2311" Type="http://schemas.openxmlformats.org/officeDocument/2006/relationships/hyperlink" Target="https://yamap.com/activities/477499" TargetMode="External"/><Relationship Id="rId1120" Type="http://schemas.openxmlformats.org/officeDocument/2006/relationships/hyperlink" Target="https://photos.app.goo.gl/NjDBLaTVvn1rjqjL9" TargetMode="External"/><Relationship Id="rId1937" Type="http://schemas.openxmlformats.org/officeDocument/2006/relationships/hyperlink" Target="https://yamap.com/activities/5725793" TargetMode="External"/><Relationship Id="rId3085" Type="http://schemas.openxmlformats.org/officeDocument/2006/relationships/hyperlink" Target="https://yamap.com/activities/39151850" TargetMode="External"/><Relationship Id="rId280" Type="http://schemas.openxmlformats.org/officeDocument/2006/relationships/hyperlink" Target="https://goo.gl/photos/3tAh749FZDDRxigE6" TargetMode="External"/><Relationship Id="rId3012" Type="http://schemas.openxmlformats.org/officeDocument/2006/relationships/hyperlink" Target="https://photos.app.goo.gl/KoocVNt5tr4KvKcW8" TargetMode="External"/><Relationship Id="rId140" Type="http://schemas.openxmlformats.org/officeDocument/2006/relationships/hyperlink" Target="https://goo.gl/photos/LffBLg79tLxRXEAb6" TargetMode="External"/><Relationship Id="rId6" Type="http://schemas.openxmlformats.org/officeDocument/2006/relationships/hyperlink" Target="https://photos.app.goo.gl/81WoZ8rQ3xslgP5A2" TargetMode="External"/><Relationship Id="rId2778" Type="http://schemas.openxmlformats.org/officeDocument/2006/relationships/hyperlink" Target="https://photos.app.goo.gl/h6SLfvmWQtxEFFf89" TargetMode="External"/><Relationship Id="rId2985" Type="http://schemas.openxmlformats.org/officeDocument/2006/relationships/hyperlink" Target="https://yamap.com/activities/36544343" TargetMode="External"/><Relationship Id="rId957" Type="http://schemas.openxmlformats.org/officeDocument/2006/relationships/hyperlink" Target="https://photos.app.goo.gl/LcszhU3qSdC5Ndsr5" TargetMode="External"/><Relationship Id="rId1587" Type="http://schemas.openxmlformats.org/officeDocument/2006/relationships/hyperlink" Target="https://yamap.com/activities/17683874" TargetMode="External"/><Relationship Id="rId1794" Type="http://schemas.openxmlformats.org/officeDocument/2006/relationships/hyperlink" Target="https://yamap.com/activities/9647838" TargetMode="External"/><Relationship Id="rId2638" Type="http://schemas.openxmlformats.org/officeDocument/2006/relationships/hyperlink" Target="https://photos.app.goo.gl/1qMuTeYrwMhKjN228" TargetMode="External"/><Relationship Id="rId2845" Type="http://schemas.openxmlformats.org/officeDocument/2006/relationships/hyperlink" Target="https://yamap.com/activities/32838418" TargetMode="External"/><Relationship Id="rId86" Type="http://schemas.openxmlformats.org/officeDocument/2006/relationships/hyperlink" Target="https://photos.app.goo.gl/WTjC9MlaEx9q0hpg1" TargetMode="External"/><Relationship Id="rId817" Type="http://schemas.openxmlformats.org/officeDocument/2006/relationships/hyperlink" Target="https://goo.gl/photos/xuu7u466r1AggUR69" TargetMode="External"/><Relationship Id="rId1447" Type="http://schemas.openxmlformats.org/officeDocument/2006/relationships/hyperlink" Target="https://photos.app.goo.gl/wMfYeE3DSgwUJSxB9" TargetMode="External"/><Relationship Id="rId1654" Type="http://schemas.openxmlformats.org/officeDocument/2006/relationships/hyperlink" Target="https://yamap.com/activities/15152407" TargetMode="External"/><Relationship Id="rId1861" Type="http://schemas.openxmlformats.org/officeDocument/2006/relationships/hyperlink" Target="https://yamap.com/activities/7521143" TargetMode="External"/><Relationship Id="rId2705" Type="http://schemas.openxmlformats.org/officeDocument/2006/relationships/hyperlink" Target="https://yamap.com/activities/29223696" TargetMode="External"/><Relationship Id="rId2912" Type="http://schemas.openxmlformats.org/officeDocument/2006/relationships/hyperlink" Target="https://yamap.com/activities/34508731" TargetMode="External"/><Relationship Id="rId1307" Type="http://schemas.openxmlformats.org/officeDocument/2006/relationships/hyperlink" Target="https://photos.app.goo.gl/HnkhKorxxLD3eVax8" TargetMode="External"/><Relationship Id="rId1514" Type="http://schemas.openxmlformats.org/officeDocument/2006/relationships/hyperlink" Target="https://photos.app.goo.gl/3RamV1qkk4kN6kzo9" TargetMode="External"/><Relationship Id="rId1721" Type="http://schemas.openxmlformats.org/officeDocument/2006/relationships/hyperlink" Target="https://yamap.com/activities/12354065" TargetMode="External"/><Relationship Id="rId13" Type="http://schemas.openxmlformats.org/officeDocument/2006/relationships/hyperlink" Target="https://photos.app.goo.gl/D4VQFBXn8jtrYklw2" TargetMode="External"/><Relationship Id="rId2288" Type="http://schemas.openxmlformats.org/officeDocument/2006/relationships/hyperlink" Target="https://yamap.com/activities/624061" TargetMode="External"/><Relationship Id="rId2495" Type="http://schemas.openxmlformats.org/officeDocument/2006/relationships/hyperlink" Target="https://yamap.com/activities/23778289" TargetMode="External"/><Relationship Id="rId467" Type="http://schemas.openxmlformats.org/officeDocument/2006/relationships/hyperlink" Target="https://goo.gl/photos/29H9mdw8HE7jKxw29" TargetMode="External"/><Relationship Id="rId1097" Type="http://schemas.openxmlformats.org/officeDocument/2006/relationships/hyperlink" Target="https://photos.app.goo.gl/H5eoN6MAJmCwHqzBA" TargetMode="External"/><Relationship Id="rId2148" Type="http://schemas.openxmlformats.org/officeDocument/2006/relationships/hyperlink" Target="https://yamap.com/activities/1913967" TargetMode="External"/><Relationship Id="rId674" Type="http://schemas.openxmlformats.org/officeDocument/2006/relationships/hyperlink" Target="https://goo.gl/photos/hJKmPdBd1fR9frou7" TargetMode="External"/><Relationship Id="rId881" Type="http://schemas.openxmlformats.org/officeDocument/2006/relationships/hyperlink" Target="https://goo.gl/photos/K6Ed9htxjX6Pabbh8" TargetMode="External"/><Relationship Id="rId2355" Type="http://schemas.openxmlformats.org/officeDocument/2006/relationships/hyperlink" Target="https://photos.app.goo.gl/8sL9NXxd3D2oRkaz6" TargetMode="External"/><Relationship Id="rId2562" Type="http://schemas.openxmlformats.org/officeDocument/2006/relationships/hyperlink" Target="https://photos.app.goo.gl/tekCEkPDFnGzT3o67" TargetMode="External"/><Relationship Id="rId327" Type="http://schemas.openxmlformats.org/officeDocument/2006/relationships/hyperlink" Target="https://goo.gl/photos/MnoVRtLBEszpo3Qq8" TargetMode="External"/><Relationship Id="rId534" Type="http://schemas.openxmlformats.org/officeDocument/2006/relationships/hyperlink" Target="https://goo.gl/photos/9SNaJCYAgriFATPC7" TargetMode="External"/><Relationship Id="rId741" Type="http://schemas.openxmlformats.org/officeDocument/2006/relationships/hyperlink" Target="https://photos.app.goo.gl/LHoAa7ZTvTE37zEh1" TargetMode="External"/><Relationship Id="rId1164" Type="http://schemas.openxmlformats.org/officeDocument/2006/relationships/hyperlink" Target="https://photos.app.goo.gl/NQhEbP8493131A839" TargetMode="External"/><Relationship Id="rId1371" Type="http://schemas.openxmlformats.org/officeDocument/2006/relationships/hyperlink" Target="https://photos.app.goo.gl/eV5CvWzd2KArKxQZA" TargetMode="External"/><Relationship Id="rId2008" Type="http://schemas.openxmlformats.org/officeDocument/2006/relationships/hyperlink" Target="https://yamap.com/activities/4244615" TargetMode="External"/><Relationship Id="rId2215" Type="http://schemas.openxmlformats.org/officeDocument/2006/relationships/hyperlink" Target="https://yamap.com/activities/1179763" TargetMode="External"/><Relationship Id="rId2422" Type="http://schemas.openxmlformats.org/officeDocument/2006/relationships/hyperlink" Target="https://photos.app.goo.gl/5TxD5ajKjGZk3fT46" TargetMode="External"/><Relationship Id="rId601" Type="http://schemas.openxmlformats.org/officeDocument/2006/relationships/hyperlink" Target="https://goo.gl/photos/dd7j4WP6CNHvFup27" TargetMode="External"/><Relationship Id="rId1024" Type="http://schemas.openxmlformats.org/officeDocument/2006/relationships/hyperlink" Target="https://photos.app.goo.gl/anQXr1urqzbds2mz9" TargetMode="External"/><Relationship Id="rId1231" Type="http://schemas.openxmlformats.org/officeDocument/2006/relationships/hyperlink" Target="https://photos.app.goo.gl/fXCDrp6xwVbzwwos7" TargetMode="External"/><Relationship Id="rId3056" Type="http://schemas.openxmlformats.org/officeDocument/2006/relationships/hyperlink" Target="https://photos.app.goo.gl/8P1yJrMAJg5nR4YG6" TargetMode="External"/><Relationship Id="rId184" Type="http://schemas.openxmlformats.org/officeDocument/2006/relationships/hyperlink" Target="https://goo.gl/photos/GNTRjBRRmF5R1xZu5" TargetMode="External"/><Relationship Id="rId391" Type="http://schemas.openxmlformats.org/officeDocument/2006/relationships/hyperlink" Target="https://goo.gl/photos/ZJYCVJhfAoAU3gCG7" TargetMode="External"/><Relationship Id="rId1908" Type="http://schemas.openxmlformats.org/officeDocument/2006/relationships/hyperlink" Target="https://yamap.com/activities/6274342" TargetMode="External"/><Relationship Id="rId2072" Type="http://schemas.openxmlformats.org/officeDocument/2006/relationships/hyperlink" Target="https://yamap.com/activities/3135567" TargetMode="External"/><Relationship Id="rId251" Type="http://schemas.openxmlformats.org/officeDocument/2006/relationships/hyperlink" Target="https://goo.gl/photos/Qi9PpVBwfG594LES8" TargetMode="External"/><Relationship Id="rId2889" Type="http://schemas.openxmlformats.org/officeDocument/2006/relationships/hyperlink" Target="https://yamap.com/activities/34001329" TargetMode="External"/><Relationship Id="rId111" Type="http://schemas.openxmlformats.org/officeDocument/2006/relationships/hyperlink" Target="https://goo.gl/photos/UTKcDhV2xLtv6Ez27" TargetMode="External"/><Relationship Id="rId1698" Type="http://schemas.openxmlformats.org/officeDocument/2006/relationships/hyperlink" Target="https://yamap.com/activities/13350390" TargetMode="External"/><Relationship Id="rId2749" Type="http://schemas.openxmlformats.org/officeDocument/2006/relationships/hyperlink" Target="https://yamap.com/activities/30244694" TargetMode="External"/><Relationship Id="rId2956" Type="http://schemas.openxmlformats.org/officeDocument/2006/relationships/hyperlink" Target="https://photos.app.goo.gl/VZw1Znt8VEJyQJxB9" TargetMode="External"/><Relationship Id="rId928" Type="http://schemas.openxmlformats.org/officeDocument/2006/relationships/hyperlink" Target="https://goo.gl/photos/bP7Q9Nn4RV9YvM4B9" TargetMode="External"/><Relationship Id="rId1558" Type="http://schemas.openxmlformats.org/officeDocument/2006/relationships/hyperlink" Target="https://yamap.com/activities/18788841" TargetMode="External"/><Relationship Id="rId1765" Type="http://schemas.openxmlformats.org/officeDocument/2006/relationships/hyperlink" Target="https://yamap.com/activities/10576585" TargetMode="External"/><Relationship Id="rId2609" Type="http://schemas.openxmlformats.org/officeDocument/2006/relationships/hyperlink" Target="https://yamap.com/activities/26655142" TargetMode="External"/><Relationship Id="rId57" Type="http://schemas.openxmlformats.org/officeDocument/2006/relationships/hyperlink" Target="https://photos.app.goo.gl/IAbWBErwzo90AnJp2" TargetMode="External"/><Relationship Id="rId1418" Type="http://schemas.openxmlformats.org/officeDocument/2006/relationships/hyperlink" Target="https://photos.app.goo.gl/7XTgFqM5gw8ohvkG6" TargetMode="External"/><Relationship Id="rId1972" Type="http://schemas.openxmlformats.org/officeDocument/2006/relationships/hyperlink" Target="https://yamap.com/activities/5141494" TargetMode="External"/><Relationship Id="rId2816" Type="http://schemas.openxmlformats.org/officeDocument/2006/relationships/hyperlink" Target="https://photos.app.goo.gl/UPYFTeaFfAWV5a7k8" TargetMode="External"/><Relationship Id="rId1625" Type="http://schemas.openxmlformats.org/officeDocument/2006/relationships/hyperlink" Target="https://yamap.com/activities/16151801" TargetMode="External"/><Relationship Id="rId1832" Type="http://schemas.openxmlformats.org/officeDocument/2006/relationships/hyperlink" Target="https://yamap.com/activities/8565299" TargetMode="External"/><Relationship Id="rId2399" Type="http://schemas.openxmlformats.org/officeDocument/2006/relationships/hyperlink" Target="https://yamap.com/activities/21550704" TargetMode="External"/><Relationship Id="rId578" Type="http://schemas.openxmlformats.org/officeDocument/2006/relationships/hyperlink" Target="https://goo.gl/photos/ezFFoauXxVmAiURv8" TargetMode="External"/><Relationship Id="rId785" Type="http://schemas.openxmlformats.org/officeDocument/2006/relationships/hyperlink" Target="https://goo.gl/photos/AAUufKQAJre5riif8" TargetMode="External"/><Relationship Id="rId992" Type="http://schemas.openxmlformats.org/officeDocument/2006/relationships/hyperlink" Target="https://photos.app.goo.gl/e5gBvrAfTMK2gx5E6" TargetMode="External"/><Relationship Id="rId2259" Type="http://schemas.openxmlformats.org/officeDocument/2006/relationships/hyperlink" Target="https://yamap.com/activities/773471" TargetMode="External"/><Relationship Id="rId2466" Type="http://schemas.openxmlformats.org/officeDocument/2006/relationships/hyperlink" Target="https://yamap.com/activities/19457421" TargetMode="External"/><Relationship Id="rId2673" Type="http://schemas.openxmlformats.org/officeDocument/2006/relationships/hyperlink" Target="https://yamap.com/activities/28175444" TargetMode="External"/><Relationship Id="rId2880" Type="http://schemas.openxmlformats.org/officeDocument/2006/relationships/hyperlink" Target="https://photos.app.goo.gl/8vXSsFjVLS6h3kGk8" TargetMode="External"/><Relationship Id="rId438" Type="http://schemas.openxmlformats.org/officeDocument/2006/relationships/hyperlink" Target="https://goo.gl/photos/2s3mLBE535DeTsHY7" TargetMode="External"/><Relationship Id="rId645" Type="http://schemas.openxmlformats.org/officeDocument/2006/relationships/hyperlink" Target="https://goo.gl/photos/27At4i3FwLhSEiQ28" TargetMode="External"/><Relationship Id="rId852" Type="http://schemas.openxmlformats.org/officeDocument/2006/relationships/hyperlink" Target="https://goo.gl/photos/pihTNiX3JoLY6R517" TargetMode="External"/><Relationship Id="rId1068" Type="http://schemas.openxmlformats.org/officeDocument/2006/relationships/hyperlink" Target="https://photos.app.goo.gl/QrdFfLHZfqrtVjMs7" TargetMode="External"/><Relationship Id="rId1275" Type="http://schemas.openxmlformats.org/officeDocument/2006/relationships/hyperlink" Target="https://photos.app.goo.gl/vqSreFQwYsfwXgNQ8" TargetMode="External"/><Relationship Id="rId1482" Type="http://schemas.openxmlformats.org/officeDocument/2006/relationships/hyperlink" Target="https://photos.app.goo.gl/qGWMv3c7j8u9g6xF8" TargetMode="External"/><Relationship Id="rId2119" Type="http://schemas.openxmlformats.org/officeDocument/2006/relationships/hyperlink" Target="https://yamap.com/activities/2347004" TargetMode="External"/><Relationship Id="rId2326" Type="http://schemas.openxmlformats.org/officeDocument/2006/relationships/hyperlink" Target="https://yamap.com/activities/396617" TargetMode="External"/><Relationship Id="rId2533" Type="http://schemas.openxmlformats.org/officeDocument/2006/relationships/hyperlink" Target="https://yamap.com/activities/24763745" TargetMode="External"/><Relationship Id="rId2740" Type="http://schemas.openxmlformats.org/officeDocument/2006/relationships/hyperlink" Target="https://photos.app.goo.gl/7QVdGhMvdS2vN2MB7" TargetMode="External"/><Relationship Id="rId505" Type="http://schemas.openxmlformats.org/officeDocument/2006/relationships/hyperlink" Target="https://goo.gl/photos/1BnNLQnMgbQe8n4h9" TargetMode="External"/><Relationship Id="rId712" Type="http://schemas.openxmlformats.org/officeDocument/2006/relationships/hyperlink" Target="https://goo.gl/photos/JsfTFAtvSSQPgMZb7" TargetMode="External"/><Relationship Id="rId1135" Type="http://schemas.openxmlformats.org/officeDocument/2006/relationships/hyperlink" Target="https://photos.app.goo.gl/9aYWF48uxgGnHfAD9" TargetMode="External"/><Relationship Id="rId1342" Type="http://schemas.openxmlformats.org/officeDocument/2006/relationships/hyperlink" Target="https://photos.app.goo.gl/Q64Q95wEeePyAY8S7" TargetMode="External"/><Relationship Id="rId1202" Type="http://schemas.openxmlformats.org/officeDocument/2006/relationships/hyperlink" Target="https://photos.app.goo.gl/rKsZ2hsD6fohQQdp8" TargetMode="External"/><Relationship Id="rId2600" Type="http://schemas.openxmlformats.org/officeDocument/2006/relationships/hyperlink" Target="https://photos.app.goo.gl/LA9oWHnheERxMtGp7" TargetMode="External"/><Relationship Id="rId295" Type="http://schemas.openxmlformats.org/officeDocument/2006/relationships/hyperlink" Target="https://goo.gl/photos/TJmVUNpNyMi7H3ZJ8" TargetMode="External"/><Relationship Id="rId2183" Type="http://schemas.openxmlformats.org/officeDocument/2006/relationships/hyperlink" Target="https://yamap.com/activities/1527712" TargetMode="External"/><Relationship Id="rId2390" Type="http://schemas.openxmlformats.org/officeDocument/2006/relationships/hyperlink" Target="https://photos.app.goo.gl/bWi588vyZ4D7jkXMA" TargetMode="External"/><Relationship Id="rId3027" Type="http://schemas.openxmlformats.org/officeDocument/2006/relationships/hyperlink" Target="https://yamap.com/activities/37642146" TargetMode="External"/><Relationship Id="rId155" Type="http://schemas.openxmlformats.org/officeDocument/2006/relationships/hyperlink" Target="https://goo.gl/photos/xfpdT22aFfm2Z7BE8" TargetMode="External"/><Relationship Id="rId362" Type="http://schemas.openxmlformats.org/officeDocument/2006/relationships/hyperlink" Target="https://goo.gl/photos/rEb4BBNPTkvM5kAN6" TargetMode="External"/><Relationship Id="rId2043" Type="http://schemas.openxmlformats.org/officeDocument/2006/relationships/hyperlink" Target="https://yamap.com/activities/3578371" TargetMode="External"/><Relationship Id="rId2250" Type="http://schemas.openxmlformats.org/officeDocument/2006/relationships/hyperlink" Target="https://yamap.com/activities/845168" TargetMode="External"/><Relationship Id="rId222" Type="http://schemas.openxmlformats.org/officeDocument/2006/relationships/hyperlink" Target="https://goo.gl/photos/QQ1WsXc6x5htxkm5A" TargetMode="External"/><Relationship Id="rId2110" Type="http://schemas.openxmlformats.org/officeDocument/2006/relationships/hyperlink" Target="https://yamap.com/activities/2584131" TargetMode="External"/><Relationship Id="rId1669" Type="http://schemas.openxmlformats.org/officeDocument/2006/relationships/hyperlink" Target="https://yamap.com/activities/14523677" TargetMode="External"/><Relationship Id="rId1876" Type="http://schemas.openxmlformats.org/officeDocument/2006/relationships/hyperlink" Target="https://yamap.com/activities/7052257" TargetMode="External"/><Relationship Id="rId2927" Type="http://schemas.openxmlformats.org/officeDocument/2006/relationships/hyperlink" Target="https://yamap.com/activities/34952835" TargetMode="External"/><Relationship Id="rId3091" Type="http://schemas.openxmlformats.org/officeDocument/2006/relationships/hyperlink" Target="https://yamap.com/activities/39309714" TargetMode="External"/><Relationship Id="rId1529" Type="http://schemas.openxmlformats.org/officeDocument/2006/relationships/hyperlink" Target="https://photos.app.goo.gl/9nSfye2WXYuKSbXr8" TargetMode="External"/><Relationship Id="rId1736" Type="http://schemas.openxmlformats.org/officeDocument/2006/relationships/hyperlink" Target="https://yamap.com/activities/11749918" TargetMode="External"/><Relationship Id="rId1943" Type="http://schemas.openxmlformats.org/officeDocument/2006/relationships/hyperlink" Target="https://yamap.com/activities/5616850" TargetMode="External"/><Relationship Id="rId28" Type="http://schemas.openxmlformats.org/officeDocument/2006/relationships/hyperlink" Target="https://photos.app.goo.gl/eu9nd55Q1ubzYSIB3" TargetMode="External"/><Relationship Id="rId1803" Type="http://schemas.openxmlformats.org/officeDocument/2006/relationships/hyperlink" Target="https://yamap.com/activities/9445616" TargetMode="External"/><Relationship Id="rId689" Type="http://schemas.openxmlformats.org/officeDocument/2006/relationships/hyperlink" Target="https://goo.gl/photos/8KiEQ11DbaW9Cqcf8" TargetMode="External"/><Relationship Id="rId896" Type="http://schemas.openxmlformats.org/officeDocument/2006/relationships/hyperlink" Target="https://goo.gl/photos/74r82AA2XEfxM9mZ8" TargetMode="External"/><Relationship Id="rId2577" Type="http://schemas.openxmlformats.org/officeDocument/2006/relationships/hyperlink" Target="https://photos.app.goo.gl/NHA9yWyQzTtLoDi18" TargetMode="External"/><Relationship Id="rId2784" Type="http://schemas.openxmlformats.org/officeDocument/2006/relationships/hyperlink" Target="https://photos.app.goo.gl/xAGXTMjMsajQ8Ezp9" TargetMode="External"/><Relationship Id="rId549" Type="http://schemas.openxmlformats.org/officeDocument/2006/relationships/hyperlink" Target="https://goo.gl/photos/8KMAB28LddoppojdA" TargetMode="External"/><Relationship Id="rId756" Type="http://schemas.openxmlformats.org/officeDocument/2006/relationships/hyperlink" Target="https://photos.app.goo.gl/aDz6L4znNSesAvZK2" TargetMode="External"/><Relationship Id="rId1179" Type="http://schemas.openxmlformats.org/officeDocument/2006/relationships/hyperlink" Target="https://photos.app.goo.gl/RQAZ5ndjuQhHKTAG9" TargetMode="External"/><Relationship Id="rId1386" Type="http://schemas.openxmlformats.org/officeDocument/2006/relationships/hyperlink" Target="https://photos.app.goo.gl/yP57sFQ9e1QwNTwR6" TargetMode="External"/><Relationship Id="rId1593" Type="http://schemas.openxmlformats.org/officeDocument/2006/relationships/hyperlink" Target="https://yamap.com/activities/17522449" TargetMode="External"/><Relationship Id="rId2437" Type="http://schemas.openxmlformats.org/officeDocument/2006/relationships/hyperlink" Target="https://yamap.com/activities/21061380" TargetMode="External"/><Relationship Id="rId2991" Type="http://schemas.openxmlformats.org/officeDocument/2006/relationships/hyperlink" Target="https://yamap.com/activities/36668233" TargetMode="External"/><Relationship Id="rId409" Type="http://schemas.openxmlformats.org/officeDocument/2006/relationships/hyperlink" Target="https://goo.gl/photos/vdHSHkhk5ArszBBq7" TargetMode="External"/><Relationship Id="rId963" Type="http://schemas.openxmlformats.org/officeDocument/2006/relationships/hyperlink" Target="https://photos.app.goo.gl/SUUY4FGzcEy16Vaf9" TargetMode="External"/><Relationship Id="rId1039" Type="http://schemas.openxmlformats.org/officeDocument/2006/relationships/hyperlink" Target="https://photos.app.goo.gl/FVHeGzkfXJaNqyKq7" TargetMode="External"/><Relationship Id="rId1246" Type="http://schemas.openxmlformats.org/officeDocument/2006/relationships/hyperlink" Target="https://photos.app.goo.gl/BpGk3sYtoDHH5H8dA" TargetMode="External"/><Relationship Id="rId2644" Type="http://schemas.openxmlformats.org/officeDocument/2006/relationships/hyperlink" Target="https://photos.app.goo.gl/GKZfCT9ZCKybKD83A" TargetMode="External"/><Relationship Id="rId2851" Type="http://schemas.openxmlformats.org/officeDocument/2006/relationships/hyperlink" Target="https://yamap.com/activities/32926281" TargetMode="External"/><Relationship Id="rId92" Type="http://schemas.openxmlformats.org/officeDocument/2006/relationships/hyperlink" Target="https://goo.gl/photos/NNrDJT6mUFYPWMzz9" TargetMode="External"/><Relationship Id="rId616" Type="http://schemas.openxmlformats.org/officeDocument/2006/relationships/hyperlink" Target="https://goo.gl/photos/mBA2SLiYSf6W3esz6" TargetMode="External"/><Relationship Id="rId823" Type="http://schemas.openxmlformats.org/officeDocument/2006/relationships/hyperlink" Target="https://goo.gl/photos/wfaCehKzjp4Ww8yq6" TargetMode="External"/><Relationship Id="rId1453" Type="http://schemas.openxmlformats.org/officeDocument/2006/relationships/hyperlink" Target="https://photos.app.goo.gl/jQrYk1a9hCrtT4K3A" TargetMode="External"/><Relationship Id="rId1660" Type="http://schemas.openxmlformats.org/officeDocument/2006/relationships/hyperlink" Target="https://yamap.com/activities/14923898" TargetMode="External"/><Relationship Id="rId2504" Type="http://schemas.openxmlformats.org/officeDocument/2006/relationships/hyperlink" Target="https://yamap.com/activities/24100468" TargetMode="External"/><Relationship Id="rId2711" Type="http://schemas.openxmlformats.org/officeDocument/2006/relationships/hyperlink" Target="https://yamap.com/activities/29352541" TargetMode="External"/><Relationship Id="rId1106" Type="http://schemas.openxmlformats.org/officeDocument/2006/relationships/hyperlink" Target="https://photos.app.goo.gl/ADtKy3rizdtwnwgN7" TargetMode="External"/><Relationship Id="rId1313" Type="http://schemas.openxmlformats.org/officeDocument/2006/relationships/hyperlink" Target="https://photos.app.goo.gl/enKSJFkCKgfJSm5E9" TargetMode="External"/><Relationship Id="rId1520" Type="http://schemas.openxmlformats.org/officeDocument/2006/relationships/hyperlink" Target="https://photos.app.goo.gl/RmkYEmxi1cRRabLv7" TargetMode="External"/><Relationship Id="rId199" Type="http://schemas.openxmlformats.org/officeDocument/2006/relationships/hyperlink" Target="https://goo.gl/photos/m5maza472a5WvxBg9" TargetMode="External"/><Relationship Id="rId2087" Type="http://schemas.openxmlformats.org/officeDocument/2006/relationships/hyperlink" Target="https://yamap.com/activities/2892164" TargetMode="External"/><Relationship Id="rId2294" Type="http://schemas.openxmlformats.org/officeDocument/2006/relationships/hyperlink" Target="https://yamap.com/activities/592347" TargetMode="External"/><Relationship Id="rId266" Type="http://schemas.openxmlformats.org/officeDocument/2006/relationships/hyperlink" Target="https://goo.gl/photos/TH6EczJF8gWutjdY6" TargetMode="External"/><Relationship Id="rId473" Type="http://schemas.openxmlformats.org/officeDocument/2006/relationships/hyperlink" Target="https://goo.gl/photos/PQ38g7JviCcibaJ37" TargetMode="External"/><Relationship Id="rId680" Type="http://schemas.openxmlformats.org/officeDocument/2006/relationships/hyperlink" Target="https://goo.gl/photos/ZDLPS4vRps67V5Mp8" TargetMode="External"/><Relationship Id="rId2154" Type="http://schemas.openxmlformats.org/officeDocument/2006/relationships/hyperlink" Target="https://yamap.com/activities/1853724" TargetMode="External"/><Relationship Id="rId2361" Type="http://schemas.openxmlformats.org/officeDocument/2006/relationships/hyperlink" Target="https://photos.app.goo.gl/fhoKjRZGYRcNprhj9" TargetMode="External"/><Relationship Id="rId126" Type="http://schemas.openxmlformats.org/officeDocument/2006/relationships/hyperlink" Target="https://goo.gl/photos/UBA9RxuToscixwp56" TargetMode="External"/><Relationship Id="rId333" Type="http://schemas.openxmlformats.org/officeDocument/2006/relationships/hyperlink" Target="https://goo.gl/photos/QLuEcJEVWCp3iSTN8" TargetMode="External"/><Relationship Id="rId540" Type="http://schemas.openxmlformats.org/officeDocument/2006/relationships/hyperlink" Target="https://goo.gl/photos/gy5K3k83uqWM8Abt5" TargetMode="External"/><Relationship Id="rId1170" Type="http://schemas.openxmlformats.org/officeDocument/2006/relationships/hyperlink" Target="https://photos.app.goo.gl/Prv6Hp3VNYdHXUkd9" TargetMode="External"/><Relationship Id="rId2014" Type="http://schemas.openxmlformats.org/officeDocument/2006/relationships/hyperlink" Target="https://yamap.com/activities/4096610" TargetMode="External"/><Relationship Id="rId2221" Type="http://schemas.openxmlformats.org/officeDocument/2006/relationships/hyperlink" Target="https://yamap.com/activities/1121478" TargetMode="External"/><Relationship Id="rId1030" Type="http://schemas.openxmlformats.org/officeDocument/2006/relationships/hyperlink" Target="https://photos.app.goo.gl/CfW4XR2Ue3T5VZnY6" TargetMode="External"/><Relationship Id="rId400" Type="http://schemas.openxmlformats.org/officeDocument/2006/relationships/hyperlink" Target="https://goo.gl/photos/8FUfG34MZoP9CMKC8" TargetMode="External"/><Relationship Id="rId1987" Type="http://schemas.openxmlformats.org/officeDocument/2006/relationships/hyperlink" Target="https://yamap.com/activities/4761256" TargetMode="External"/><Relationship Id="rId1847" Type="http://schemas.openxmlformats.org/officeDocument/2006/relationships/hyperlink" Target="https://yamap.com/activities/8033178" TargetMode="External"/><Relationship Id="rId1707" Type="http://schemas.openxmlformats.org/officeDocument/2006/relationships/hyperlink" Target="https://yamap.com/activities/12918695" TargetMode="External"/><Relationship Id="rId3062" Type="http://schemas.openxmlformats.org/officeDocument/2006/relationships/hyperlink" Target="https://photos.app.goo.gl/B4QoWtRSZ85sRrDi8" TargetMode="External"/><Relationship Id="rId190" Type="http://schemas.openxmlformats.org/officeDocument/2006/relationships/hyperlink" Target="https://goo.gl/photos/8kawYTcHWQg12TDF9" TargetMode="External"/><Relationship Id="rId1914" Type="http://schemas.openxmlformats.org/officeDocument/2006/relationships/hyperlink" Target="https://yamap.com/activities/6131689" TargetMode="External"/><Relationship Id="rId2688" Type="http://schemas.openxmlformats.org/officeDocument/2006/relationships/hyperlink" Target="https://photos.app.goo.gl/rs8TfcwD6mbV8f5y5" TargetMode="External"/><Relationship Id="rId2895" Type="http://schemas.openxmlformats.org/officeDocument/2006/relationships/hyperlink" Target="https://yamap.com/activities/34125923" TargetMode="External"/><Relationship Id="rId867" Type="http://schemas.openxmlformats.org/officeDocument/2006/relationships/hyperlink" Target="https://goo.gl/photos/TVSjCYC2cQN1UwkM7" TargetMode="External"/><Relationship Id="rId1497" Type="http://schemas.openxmlformats.org/officeDocument/2006/relationships/hyperlink" Target="https://photos.app.goo.gl/kP62qCjYnqi13yjE7" TargetMode="External"/><Relationship Id="rId2548" Type="http://schemas.openxmlformats.org/officeDocument/2006/relationships/hyperlink" Target="https://photos.app.goo.gl/LjFoUA5vs3TpAAKbA" TargetMode="External"/><Relationship Id="rId2755" Type="http://schemas.openxmlformats.org/officeDocument/2006/relationships/hyperlink" Target="https://yamap.com/activities/30353148" TargetMode="External"/><Relationship Id="rId2962" Type="http://schemas.openxmlformats.org/officeDocument/2006/relationships/hyperlink" Target="https://photos.app.goo.gl/tzJxBddrp4XwQapB8" TargetMode="External"/><Relationship Id="rId727" Type="http://schemas.openxmlformats.org/officeDocument/2006/relationships/hyperlink" Target="https://goo.gl/photos/CyLN1v46ZJ9SvZaM6" TargetMode="External"/><Relationship Id="rId934" Type="http://schemas.openxmlformats.org/officeDocument/2006/relationships/hyperlink" Target="https://goo.gl/photos/59QEGc6DmEhGUSvF8" TargetMode="External"/><Relationship Id="rId1357" Type="http://schemas.openxmlformats.org/officeDocument/2006/relationships/hyperlink" Target="https://photos.app.goo.gl/2a29JqDXFuQtCC7L6" TargetMode="External"/><Relationship Id="rId1564" Type="http://schemas.openxmlformats.org/officeDocument/2006/relationships/hyperlink" Target="https://yamap.com/activities/18533827" TargetMode="External"/><Relationship Id="rId1771" Type="http://schemas.openxmlformats.org/officeDocument/2006/relationships/hyperlink" Target="https://yamap.com/activities/10418428" TargetMode="External"/><Relationship Id="rId2408" Type="http://schemas.openxmlformats.org/officeDocument/2006/relationships/hyperlink" Target="https://photos.app.goo.gl/6AtTiifBWUyVhms36" TargetMode="External"/><Relationship Id="rId2615" Type="http://schemas.openxmlformats.org/officeDocument/2006/relationships/hyperlink" Target="https://yamap.com/activities/26737215" TargetMode="External"/><Relationship Id="rId2822" Type="http://schemas.openxmlformats.org/officeDocument/2006/relationships/hyperlink" Target="https://photos.app.goo.gl/4DWM63JB7FtvrEaD8" TargetMode="External"/><Relationship Id="rId63" Type="http://schemas.openxmlformats.org/officeDocument/2006/relationships/hyperlink" Target="https://photos.app.goo.gl/sH346LcHtSL4ri0X2" TargetMode="External"/><Relationship Id="rId1217" Type="http://schemas.openxmlformats.org/officeDocument/2006/relationships/hyperlink" Target="https://photos.app.goo.gl/Fuvf3KDfU7RjEmqu9" TargetMode="External"/><Relationship Id="rId1424" Type="http://schemas.openxmlformats.org/officeDocument/2006/relationships/hyperlink" Target="https://photos.app.goo.gl/pE8VkRwAfLdMUrUG7" TargetMode="External"/><Relationship Id="rId1631" Type="http://schemas.openxmlformats.org/officeDocument/2006/relationships/hyperlink" Target="https://yamap.com/activities/15945370" TargetMode="External"/><Relationship Id="rId2198" Type="http://schemas.openxmlformats.org/officeDocument/2006/relationships/hyperlink" Target="https://yamap.com/activities/1357387" TargetMode="External"/><Relationship Id="rId377" Type="http://schemas.openxmlformats.org/officeDocument/2006/relationships/hyperlink" Target="https://goo.gl/photos/PVNn1pLuqipSPgg79" TargetMode="External"/><Relationship Id="rId584" Type="http://schemas.openxmlformats.org/officeDocument/2006/relationships/hyperlink" Target="https://goo.gl/photos/uLJuUMXmcrWYn7TQA" TargetMode="External"/><Relationship Id="rId2058" Type="http://schemas.openxmlformats.org/officeDocument/2006/relationships/hyperlink" Target="https://yamap.com/activities/3292167" TargetMode="External"/><Relationship Id="rId2265" Type="http://schemas.openxmlformats.org/officeDocument/2006/relationships/hyperlink" Target="https://yamap.com/activities/737502" TargetMode="External"/><Relationship Id="rId3109" Type="http://schemas.openxmlformats.org/officeDocument/2006/relationships/hyperlink" Target="https://yamap.com/activities/40312890" TargetMode="External"/><Relationship Id="rId237" Type="http://schemas.openxmlformats.org/officeDocument/2006/relationships/hyperlink" Target="https://goo.gl/photos/SdKYQzoLe7ZqemqM6" TargetMode="External"/><Relationship Id="rId791" Type="http://schemas.openxmlformats.org/officeDocument/2006/relationships/hyperlink" Target="https://goo.gl/photos/SB4UkeihqkQDWBqs8" TargetMode="External"/><Relationship Id="rId1074" Type="http://schemas.openxmlformats.org/officeDocument/2006/relationships/hyperlink" Target="https://photos.app.goo.gl/XthDhgQtfe45ySBKA" TargetMode="External"/><Relationship Id="rId2472" Type="http://schemas.openxmlformats.org/officeDocument/2006/relationships/hyperlink" Target="https://photos.app.goo.gl/EVHzofGstMu7hocbA" TargetMode="External"/><Relationship Id="rId444" Type="http://schemas.openxmlformats.org/officeDocument/2006/relationships/hyperlink" Target="https://goo.gl/photos/8FS5DMoT4NJjXSek8" TargetMode="External"/><Relationship Id="rId651" Type="http://schemas.openxmlformats.org/officeDocument/2006/relationships/hyperlink" Target="https://goo.gl/photos/jK3P2K7DjwbWZWCA6" TargetMode="External"/><Relationship Id="rId1281" Type="http://schemas.openxmlformats.org/officeDocument/2006/relationships/hyperlink" Target="https://photos.app.goo.gl/Nr5Ld8p8xufEyto48" TargetMode="External"/><Relationship Id="rId2125" Type="http://schemas.openxmlformats.org/officeDocument/2006/relationships/hyperlink" Target="https://yamap.com/activities/2192085" TargetMode="External"/><Relationship Id="rId2332" Type="http://schemas.openxmlformats.org/officeDocument/2006/relationships/hyperlink" Target="https://yamap.com/activities/339866" TargetMode="External"/><Relationship Id="rId304" Type="http://schemas.openxmlformats.org/officeDocument/2006/relationships/hyperlink" Target="https://goo.gl/photos/PoLY6EtG8xquRXTZ9" TargetMode="External"/><Relationship Id="rId511" Type="http://schemas.openxmlformats.org/officeDocument/2006/relationships/hyperlink" Target="https://goo.gl/photos/kh7ZByLXFz4XFyFj7" TargetMode="External"/><Relationship Id="rId1141" Type="http://schemas.openxmlformats.org/officeDocument/2006/relationships/hyperlink" Target="https://photos.app.goo.gl/MafPyDAHQpVsETss5" TargetMode="External"/><Relationship Id="rId1001" Type="http://schemas.openxmlformats.org/officeDocument/2006/relationships/hyperlink" Target="https://photos.app.goo.gl/6BAKnti6Yr7Ptyjd8" TargetMode="External"/><Relationship Id="rId1958" Type="http://schemas.openxmlformats.org/officeDocument/2006/relationships/hyperlink" Target="https://yamap.com/activities/5388441" TargetMode="External"/><Relationship Id="rId1818" Type="http://schemas.openxmlformats.org/officeDocument/2006/relationships/hyperlink" Target="https://yamap.com/activities/9073006" TargetMode="External"/><Relationship Id="rId3033" Type="http://schemas.openxmlformats.org/officeDocument/2006/relationships/hyperlink" Target="https://yamap.com/activities/37807544" TargetMode="External"/><Relationship Id="rId161" Type="http://schemas.openxmlformats.org/officeDocument/2006/relationships/hyperlink" Target="https://goo.gl/photos/mKaFRqUDotXiuFQP7" TargetMode="External"/><Relationship Id="rId2799" Type="http://schemas.openxmlformats.org/officeDocument/2006/relationships/hyperlink" Target="https://yamap.com/activities/31485867/tracks" TargetMode="External"/><Relationship Id="rId3100" Type="http://schemas.openxmlformats.org/officeDocument/2006/relationships/hyperlink" Target="https://photos.app.goo.gl/kQbZ2QVabTrf7RVm9" TargetMode="External"/><Relationship Id="rId978" Type="http://schemas.openxmlformats.org/officeDocument/2006/relationships/hyperlink" Target="https://photos.app.goo.gl/Lf4xsoMqiusQKNsd9" TargetMode="External"/><Relationship Id="rId2659" Type="http://schemas.openxmlformats.org/officeDocument/2006/relationships/hyperlink" Target="https://yamap.com/activities/27853904" TargetMode="External"/><Relationship Id="rId2866" Type="http://schemas.openxmlformats.org/officeDocument/2006/relationships/hyperlink" Target="https://photos.app.goo.gl/9275F2QMknk4p9SH8" TargetMode="External"/><Relationship Id="rId838" Type="http://schemas.openxmlformats.org/officeDocument/2006/relationships/hyperlink" Target="https://goo.gl/photos/vhGeFBHUobYDDiWQ9" TargetMode="External"/><Relationship Id="rId1468" Type="http://schemas.openxmlformats.org/officeDocument/2006/relationships/hyperlink" Target="https://photos.app.goo.gl/FMZkWKyRvvnRcWR48" TargetMode="External"/><Relationship Id="rId1675" Type="http://schemas.openxmlformats.org/officeDocument/2006/relationships/hyperlink" Target="https://yamap.com/activities/14346568" TargetMode="External"/><Relationship Id="rId1882" Type="http://schemas.openxmlformats.org/officeDocument/2006/relationships/hyperlink" Target="https://yamap.com/activities/6892312" TargetMode="External"/><Relationship Id="rId2519" Type="http://schemas.openxmlformats.org/officeDocument/2006/relationships/hyperlink" Target="https://yamap.com/activities/24492692" TargetMode="External"/><Relationship Id="rId2726" Type="http://schemas.openxmlformats.org/officeDocument/2006/relationships/hyperlink" Target="https://photos.app.goo.gl/G8fxRq4urQY3DNLV7" TargetMode="External"/><Relationship Id="rId1328" Type="http://schemas.openxmlformats.org/officeDocument/2006/relationships/hyperlink" Target="https://photos.app.goo.gl/o93pm8ZpngfdG1qp7" TargetMode="External"/><Relationship Id="rId1535" Type="http://schemas.openxmlformats.org/officeDocument/2006/relationships/hyperlink" Target="https://photos.app.goo.gl/WfTtrbrzYCo5d7KNA" TargetMode="External"/><Relationship Id="rId2933" Type="http://schemas.openxmlformats.org/officeDocument/2006/relationships/hyperlink" Target="https://yamap.com/activities/35032455" TargetMode="External"/><Relationship Id="rId905" Type="http://schemas.openxmlformats.org/officeDocument/2006/relationships/hyperlink" Target="https://goo.gl/photos/pPKBTCNKA7VNQAbk7" TargetMode="External"/><Relationship Id="rId1742" Type="http://schemas.openxmlformats.org/officeDocument/2006/relationships/hyperlink" Target="https://yamap.com/activities/11509044" TargetMode="External"/><Relationship Id="rId34" Type="http://schemas.openxmlformats.org/officeDocument/2006/relationships/hyperlink" Target="https://photos.app.goo.gl/UaHxsmVVGi92KKb22" TargetMode="External"/><Relationship Id="rId1602" Type="http://schemas.openxmlformats.org/officeDocument/2006/relationships/hyperlink" Target="https://yamap.com/activities/16924782" TargetMode="External"/><Relationship Id="rId488" Type="http://schemas.openxmlformats.org/officeDocument/2006/relationships/hyperlink" Target="https://goo.gl/photos/LunChHFZCH2g4A6j8" TargetMode="External"/><Relationship Id="rId695" Type="http://schemas.openxmlformats.org/officeDocument/2006/relationships/hyperlink" Target="https://goo.gl/photos/7pcA1sSR2ZB4r8EE6" TargetMode="External"/><Relationship Id="rId2169" Type="http://schemas.openxmlformats.org/officeDocument/2006/relationships/hyperlink" Target="https://yamap.com/activities/1671020" TargetMode="External"/><Relationship Id="rId2376" Type="http://schemas.openxmlformats.org/officeDocument/2006/relationships/hyperlink" Target="https://photos.app.goo.gl/EVsEar8b9fJZ45R7A" TargetMode="External"/><Relationship Id="rId2583" Type="http://schemas.openxmlformats.org/officeDocument/2006/relationships/hyperlink" Target="https://photos.app.goo.gl/WCpPvmmr7EHs5woB9" TargetMode="External"/><Relationship Id="rId2790" Type="http://schemas.openxmlformats.org/officeDocument/2006/relationships/hyperlink" Target="https://photos.app.goo.gl/DnnU626m1EZfNh1s7" TargetMode="External"/><Relationship Id="rId348" Type="http://schemas.openxmlformats.org/officeDocument/2006/relationships/hyperlink" Target="https://goo.gl/photos/epAn6fQ23BVDNf5c6" TargetMode="External"/><Relationship Id="rId555" Type="http://schemas.openxmlformats.org/officeDocument/2006/relationships/hyperlink" Target="https://goo.gl/photos/5Bchz4gZwMSF7Rvg6" TargetMode="External"/><Relationship Id="rId762" Type="http://schemas.openxmlformats.org/officeDocument/2006/relationships/hyperlink" Target="https://goo.gl/photos/MsnGMEb4GR9vkEds8" TargetMode="External"/><Relationship Id="rId1185" Type="http://schemas.openxmlformats.org/officeDocument/2006/relationships/hyperlink" Target="https://photos.app.goo.gl/Smex1GsEXvTcszkj6" TargetMode="External"/><Relationship Id="rId1392" Type="http://schemas.openxmlformats.org/officeDocument/2006/relationships/hyperlink" Target="https://photos.app.goo.gl/GFFd6asnuConuYE77" TargetMode="External"/><Relationship Id="rId2029" Type="http://schemas.openxmlformats.org/officeDocument/2006/relationships/hyperlink" Target="https://yamap.com/activities/3854322" TargetMode="External"/><Relationship Id="rId2236" Type="http://schemas.openxmlformats.org/officeDocument/2006/relationships/hyperlink" Target="https://yamap.com/activities/950032" TargetMode="External"/><Relationship Id="rId2443" Type="http://schemas.openxmlformats.org/officeDocument/2006/relationships/hyperlink" Target="https://yamap.com/activities/20870956" TargetMode="External"/><Relationship Id="rId2650" Type="http://schemas.openxmlformats.org/officeDocument/2006/relationships/hyperlink" Target="https://photos.app.goo.gl/qejpngJFJ7yCUxzAA" TargetMode="External"/><Relationship Id="rId208" Type="http://schemas.openxmlformats.org/officeDocument/2006/relationships/hyperlink" Target="https://goo.gl/photos/HeEyQ6qqdVGhpTYY8" TargetMode="External"/><Relationship Id="rId415" Type="http://schemas.openxmlformats.org/officeDocument/2006/relationships/hyperlink" Target="https://goo.gl/photos/yoTS3HLDd1SmVGwZ9" TargetMode="External"/><Relationship Id="rId622" Type="http://schemas.openxmlformats.org/officeDocument/2006/relationships/hyperlink" Target="https://goo.gl/photos/vvtGj1ouF6ubMh4P6" TargetMode="External"/><Relationship Id="rId1045" Type="http://schemas.openxmlformats.org/officeDocument/2006/relationships/hyperlink" Target="https://photos.app.goo.gl/SaJmczxmXj1PCvWJA" TargetMode="External"/><Relationship Id="rId1252" Type="http://schemas.openxmlformats.org/officeDocument/2006/relationships/hyperlink" Target="https://photos.app.goo.gl/E8PDufhRCgWJqwfF6" TargetMode="External"/><Relationship Id="rId2303" Type="http://schemas.openxmlformats.org/officeDocument/2006/relationships/hyperlink" Target="https://yamap.com/activities/523472" TargetMode="External"/><Relationship Id="rId2510" Type="http://schemas.openxmlformats.org/officeDocument/2006/relationships/hyperlink" Target="https://photos.app.goo.gl/ffUeHoVrVFnT5knC7" TargetMode="External"/><Relationship Id="rId1112" Type="http://schemas.openxmlformats.org/officeDocument/2006/relationships/hyperlink" Target="https://photos.app.goo.gl/ePPeEzVTXawmWp45A" TargetMode="External"/><Relationship Id="rId3077" Type="http://schemas.openxmlformats.org/officeDocument/2006/relationships/hyperlink" Target="https://yamap.com/activities/38970376" TargetMode="External"/><Relationship Id="rId1929" Type="http://schemas.openxmlformats.org/officeDocument/2006/relationships/hyperlink" Target="https://yamap.com/activities/5873405" TargetMode="External"/><Relationship Id="rId2093" Type="http://schemas.openxmlformats.org/officeDocument/2006/relationships/hyperlink" Target="https://yamap.com/activities/2814975" TargetMode="External"/><Relationship Id="rId272" Type="http://schemas.openxmlformats.org/officeDocument/2006/relationships/hyperlink" Target="https://goo.gl/photos/u4yEaqcc8A4yxudY6" TargetMode="External"/><Relationship Id="rId2160" Type="http://schemas.openxmlformats.org/officeDocument/2006/relationships/hyperlink" Target="https://yamap.com/activities/1772655" TargetMode="External"/><Relationship Id="rId3004" Type="http://schemas.openxmlformats.org/officeDocument/2006/relationships/hyperlink" Target="https://photos.app.goo.gl/wrmn2WWGL62hK9UV6" TargetMode="External"/><Relationship Id="rId132" Type="http://schemas.openxmlformats.org/officeDocument/2006/relationships/hyperlink" Target="https://goo.gl/photos/CHmPtviVrVsrUzyv6" TargetMode="External"/><Relationship Id="rId2020" Type="http://schemas.openxmlformats.org/officeDocument/2006/relationships/hyperlink" Target="https://yamap.com/activities/4016815" TargetMode="External"/><Relationship Id="rId1579" Type="http://schemas.openxmlformats.org/officeDocument/2006/relationships/hyperlink" Target="https://yamap.com/activities/18058151" TargetMode="External"/><Relationship Id="rId2977" Type="http://schemas.openxmlformats.org/officeDocument/2006/relationships/hyperlink" Target="https://yamap.com/activities/36381603" TargetMode="External"/><Relationship Id="rId949" Type="http://schemas.openxmlformats.org/officeDocument/2006/relationships/hyperlink" Target="https://photos.app.goo.gl/7ZxyCXAyD5bMQsUQ8" TargetMode="External"/><Relationship Id="rId1786" Type="http://schemas.openxmlformats.org/officeDocument/2006/relationships/hyperlink" Target="https://yamap.com/activities/9912609" TargetMode="External"/><Relationship Id="rId1993" Type="http://schemas.openxmlformats.org/officeDocument/2006/relationships/hyperlink" Target="https://yamap.com/activities/4631059" TargetMode="External"/><Relationship Id="rId2837" Type="http://schemas.openxmlformats.org/officeDocument/2006/relationships/hyperlink" Target="https://yamap.com/activities/32636118" TargetMode="External"/><Relationship Id="rId78" Type="http://schemas.openxmlformats.org/officeDocument/2006/relationships/hyperlink" Target="https://goo.gl/photos/BfSbRF5fGXXXQv8D7" TargetMode="External"/><Relationship Id="rId809" Type="http://schemas.openxmlformats.org/officeDocument/2006/relationships/hyperlink" Target="https://goo.gl/photos/7MfvqbMRa8Sr7HTi9" TargetMode="External"/><Relationship Id="rId1439" Type="http://schemas.openxmlformats.org/officeDocument/2006/relationships/hyperlink" Target="https://photos.app.goo.gl/k9ZMQptZs3cPiStM7" TargetMode="External"/><Relationship Id="rId1646" Type="http://schemas.openxmlformats.org/officeDocument/2006/relationships/hyperlink" Target="https://yamap.com/activities/15459523" TargetMode="External"/><Relationship Id="rId1853" Type="http://schemas.openxmlformats.org/officeDocument/2006/relationships/hyperlink" Target="https://yamap.com/activities/7695331" TargetMode="External"/><Relationship Id="rId2904" Type="http://schemas.openxmlformats.org/officeDocument/2006/relationships/hyperlink" Target="https://photos.app.goo.gl/bhdbuU6nXVw6pyMaA" TargetMode="External"/><Relationship Id="rId1506" Type="http://schemas.openxmlformats.org/officeDocument/2006/relationships/hyperlink" Target="https://photos.app.goo.gl/vybFVebwKd5boqqt7" TargetMode="External"/><Relationship Id="rId1713" Type="http://schemas.openxmlformats.org/officeDocument/2006/relationships/hyperlink" Target="https://yamap.com/activities/12645620" TargetMode="External"/><Relationship Id="rId1920" Type="http://schemas.openxmlformats.org/officeDocument/2006/relationships/hyperlink" Target="https://yamap.com/activities/6040638" TargetMode="External"/><Relationship Id="rId599" Type="http://schemas.openxmlformats.org/officeDocument/2006/relationships/hyperlink" Target="https://goo.gl/photos/vkndTiKti6eM7dBA8" TargetMode="External"/><Relationship Id="rId2487" Type="http://schemas.openxmlformats.org/officeDocument/2006/relationships/hyperlink" Target="https://yamap.com/activities/23543008" TargetMode="External"/><Relationship Id="rId2694" Type="http://schemas.openxmlformats.org/officeDocument/2006/relationships/hyperlink" Target="https://photos.app.goo.gl/EYVAmWJegQoGdyuX7" TargetMode="External"/><Relationship Id="rId459" Type="http://schemas.openxmlformats.org/officeDocument/2006/relationships/hyperlink" Target="https://goo.gl/photos/qhc5wx8KCJJnce4t7" TargetMode="External"/><Relationship Id="rId666" Type="http://schemas.openxmlformats.org/officeDocument/2006/relationships/hyperlink" Target="https://goo.gl/photos/QFgmKBF4JBx7u8LY6" TargetMode="External"/><Relationship Id="rId873" Type="http://schemas.openxmlformats.org/officeDocument/2006/relationships/hyperlink" Target="https://goo.gl/photos/74YFBGwfxsK4gTcg8" TargetMode="External"/><Relationship Id="rId1089" Type="http://schemas.openxmlformats.org/officeDocument/2006/relationships/hyperlink" Target="https://photos.app.goo.gl/u9JYk8bJuKvpsJdc7" TargetMode="External"/><Relationship Id="rId1296" Type="http://schemas.openxmlformats.org/officeDocument/2006/relationships/hyperlink" Target="https://photos.app.goo.gl/3Ax5hipYXygizJpf7" TargetMode="External"/><Relationship Id="rId2347" Type="http://schemas.openxmlformats.org/officeDocument/2006/relationships/hyperlink" Target="https://yamap.com/activities/228661" TargetMode="External"/><Relationship Id="rId2554" Type="http://schemas.openxmlformats.org/officeDocument/2006/relationships/hyperlink" Target="https://photos.app.goo.gl/pgDjEnjHhgFZDH2C9" TargetMode="External"/><Relationship Id="rId319" Type="http://schemas.openxmlformats.org/officeDocument/2006/relationships/hyperlink" Target="https://goo.gl/photos/tugh5EUisXPVFJf5A" TargetMode="External"/><Relationship Id="rId526" Type="http://schemas.openxmlformats.org/officeDocument/2006/relationships/hyperlink" Target="https://goo.gl/photos/yvyEfm8uhZaeg2Rf6" TargetMode="External"/><Relationship Id="rId1156" Type="http://schemas.openxmlformats.org/officeDocument/2006/relationships/hyperlink" Target="https://photos.app.goo.gl/dQeTaHxnH1g1hfLY7" TargetMode="External"/><Relationship Id="rId1363" Type="http://schemas.openxmlformats.org/officeDocument/2006/relationships/hyperlink" Target="https://photos.app.goo.gl/aAh2Nh8DdJkwaq6g8" TargetMode="External"/><Relationship Id="rId2207" Type="http://schemas.openxmlformats.org/officeDocument/2006/relationships/hyperlink" Target="https://yamap.com/activities/1273450" TargetMode="External"/><Relationship Id="rId2761" Type="http://schemas.openxmlformats.org/officeDocument/2006/relationships/hyperlink" Target="https://yamap.com/activities/30498714" TargetMode="External"/><Relationship Id="rId733" Type="http://schemas.openxmlformats.org/officeDocument/2006/relationships/hyperlink" Target="https://goo.gl/photos/9XL4Pf3szqvtBwsa6" TargetMode="External"/><Relationship Id="rId940" Type="http://schemas.openxmlformats.org/officeDocument/2006/relationships/hyperlink" Target="https://goo.gl/photos/A4WawYPCFqqVHrDZ8" TargetMode="External"/><Relationship Id="rId1016" Type="http://schemas.openxmlformats.org/officeDocument/2006/relationships/hyperlink" Target="https://photos.app.goo.gl/T8zodjDCNtH8wxxn9" TargetMode="External"/><Relationship Id="rId1570" Type="http://schemas.openxmlformats.org/officeDocument/2006/relationships/hyperlink" Target="https://yamap.com/activities/18347970" TargetMode="External"/><Relationship Id="rId2414" Type="http://schemas.openxmlformats.org/officeDocument/2006/relationships/hyperlink" Target="https://photos.app.goo.gl/UteUpqaXC8ZXrgso9" TargetMode="External"/><Relationship Id="rId2621" Type="http://schemas.openxmlformats.org/officeDocument/2006/relationships/hyperlink" Target="https://yamap.com/activities/26907544" TargetMode="External"/><Relationship Id="rId800" Type="http://schemas.openxmlformats.org/officeDocument/2006/relationships/hyperlink" Target="https://goo.gl/photos/hHRkZKX4j8Kyn1ck9" TargetMode="External"/><Relationship Id="rId1223" Type="http://schemas.openxmlformats.org/officeDocument/2006/relationships/hyperlink" Target="https://photos.app.goo.gl/NNYTMzXaHnr1HWUq7" TargetMode="External"/><Relationship Id="rId1430" Type="http://schemas.openxmlformats.org/officeDocument/2006/relationships/hyperlink" Target="https://photos.app.goo.gl/iSPsTZoTqThkJ7y27" TargetMode="External"/><Relationship Id="rId3048" Type="http://schemas.openxmlformats.org/officeDocument/2006/relationships/hyperlink" Target="https://photos.app.goo.gl/uMtBScrygZrXYADu6" TargetMode="External"/><Relationship Id="rId176" Type="http://schemas.openxmlformats.org/officeDocument/2006/relationships/hyperlink" Target="https://goo.gl/photos/sPAFmXgVsWkGNFYi9" TargetMode="External"/><Relationship Id="rId383" Type="http://schemas.openxmlformats.org/officeDocument/2006/relationships/hyperlink" Target="https://goo.gl/photos/j9Arg3yGkkNuGwE8A" TargetMode="External"/><Relationship Id="rId590" Type="http://schemas.openxmlformats.org/officeDocument/2006/relationships/hyperlink" Target="https://goo.gl/photos/d6LSBTwFWXiEgEQ56" TargetMode="External"/><Relationship Id="rId2064" Type="http://schemas.openxmlformats.org/officeDocument/2006/relationships/hyperlink" Target="https://yamap.com/activities/3221655" TargetMode="External"/><Relationship Id="rId2271" Type="http://schemas.openxmlformats.org/officeDocument/2006/relationships/hyperlink" Target="https://yamap.com/activities/705803" TargetMode="External"/><Relationship Id="rId3115" Type="http://schemas.openxmlformats.org/officeDocument/2006/relationships/hyperlink" Target="https://yamap.com/activities/40874124" TargetMode="External"/><Relationship Id="rId243" Type="http://schemas.openxmlformats.org/officeDocument/2006/relationships/hyperlink" Target="https://goo.gl/photos/TfYwLDFS5P1G2Ewk8" TargetMode="External"/><Relationship Id="rId450" Type="http://schemas.openxmlformats.org/officeDocument/2006/relationships/hyperlink" Target="https://goo.gl/photos/ZSFJygDoz9eqt7S88" TargetMode="External"/><Relationship Id="rId1080" Type="http://schemas.openxmlformats.org/officeDocument/2006/relationships/hyperlink" Target="https://photos.app.goo.gl/uYbZbzNnWmJsxvQZ7" TargetMode="External"/><Relationship Id="rId2131" Type="http://schemas.openxmlformats.org/officeDocument/2006/relationships/hyperlink" Target="https://yamap.com/activities/2108133" TargetMode="External"/><Relationship Id="rId103" Type="http://schemas.openxmlformats.org/officeDocument/2006/relationships/hyperlink" Target="https://goo.gl/photos/oMA7cyr4Kvbktszo9" TargetMode="External"/><Relationship Id="rId310" Type="http://schemas.openxmlformats.org/officeDocument/2006/relationships/hyperlink" Target="https://goo.gl/photos/ptsTnhbdZME5nyxg8" TargetMode="External"/><Relationship Id="rId1897" Type="http://schemas.openxmlformats.org/officeDocument/2006/relationships/hyperlink" Target="https://yamap.com/activities/6541346" TargetMode="External"/><Relationship Id="rId2948" Type="http://schemas.openxmlformats.org/officeDocument/2006/relationships/hyperlink" Target="https://photos.app.goo.gl/Mvy486auFNGd7Rj19" TargetMode="External"/><Relationship Id="rId1757" Type="http://schemas.openxmlformats.org/officeDocument/2006/relationships/hyperlink" Target="https://yamap.com/activities/10905939" TargetMode="External"/><Relationship Id="rId1964" Type="http://schemas.openxmlformats.org/officeDocument/2006/relationships/hyperlink" Target="https://yamap.com/activities/5253286" TargetMode="External"/><Relationship Id="rId2808" Type="http://schemas.openxmlformats.org/officeDocument/2006/relationships/hyperlink" Target="https://photos.app.goo.gl/zzurXguYQ7N2YwFY6" TargetMode="External"/><Relationship Id="rId49" Type="http://schemas.openxmlformats.org/officeDocument/2006/relationships/hyperlink" Target="https://photos.app.goo.gl/fzPp3Gp2h7xUCKTJ3" TargetMode="External"/><Relationship Id="rId1617" Type="http://schemas.openxmlformats.org/officeDocument/2006/relationships/hyperlink" Target="https://yamap.com/activities/16364273" TargetMode="External"/><Relationship Id="rId1824" Type="http://schemas.openxmlformats.org/officeDocument/2006/relationships/hyperlink" Target="https://yamap.com/activities/8882824" TargetMode="External"/><Relationship Id="rId2598" Type="http://schemas.openxmlformats.org/officeDocument/2006/relationships/hyperlink" Target="https://photos.app.goo.gl/9cJfPAWfx3GYdAXD8" TargetMode="External"/><Relationship Id="rId777" Type="http://schemas.openxmlformats.org/officeDocument/2006/relationships/hyperlink" Target="https://goo.gl/photos/sZRGCCuQQg2S6ZPm7" TargetMode="External"/><Relationship Id="rId984" Type="http://schemas.openxmlformats.org/officeDocument/2006/relationships/hyperlink" Target="https://photos.app.goo.gl/MDN5kYxnBHjPbgk79" TargetMode="External"/><Relationship Id="rId2458" Type="http://schemas.openxmlformats.org/officeDocument/2006/relationships/hyperlink" Target="https://yamap.com/activities/19970230" TargetMode="External"/><Relationship Id="rId2665" Type="http://schemas.openxmlformats.org/officeDocument/2006/relationships/hyperlink" Target="https://yamap.com/activities/28049593" TargetMode="External"/><Relationship Id="rId2872" Type="http://schemas.openxmlformats.org/officeDocument/2006/relationships/hyperlink" Target="https://photos.app.goo.gl/qN1n1ubmciSQcfAS8" TargetMode="External"/><Relationship Id="rId637" Type="http://schemas.openxmlformats.org/officeDocument/2006/relationships/hyperlink" Target="https://goo.gl/photos/BCVtSBWK63s1RJVV9" TargetMode="External"/><Relationship Id="rId844" Type="http://schemas.openxmlformats.org/officeDocument/2006/relationships/hyperlink" Target="https://goo.gl/photos/gNVg2zQDHak8jZbq8" TargetMode="External"/><Relationship Id="rId1267" Type="http://schemas.openxmlformats.org/officeDocument/2006/relationships/hyperlink" Target="https://photos.app.goo.gl/JK56YKj227SXR8e99" TargetMode="External"/><Relationship Id="rId1474" Type="http://schemas.openxmlformats.org/officeDocument/2006/relationships/hyperlink" Target="https://photos.app.goo.gl/rSYVvwTHZf1JfWN46" TargetMode="External"/><Relationship Id="rId1681" Type="http://schemas.openxmlformats.org/officeDocument/2006/relationships/hyperlink" Target="https://yamap.com/activities/14124441" TargetMode="External"/><Relationship Id="rId2318" Type="http://schemas.openxmlformats.org/officeDocument/2006/relationships/hyperlink" Target="https://yamap.com/activities/432977" TargetMode="External"/><Relationship Id="rId2525" Type="http://schemas.openxmlformats.org/officeDocument/2006/relationships/hyperlink" Target="https://yamap.com/activities/24615947" TargetMode="External"/><Relationship Id="rId2732" Type="http://schemas.openxmlformats.org/officeDocument/2006/relationships/hyperlink" Target="https://photos.app.goo.gl/iX6TtaPCC1njzPAN9" TargetMode="External"/><Relationship Id="rId704" Type="http://schemas.openxmlformats.org/officeDocument/2006/relationships/hyperlink" Target="https://goo.gl/photos/PppGmVcT4a3PRQGfA" TargetMode="External"/><Relationship Id="rId911" Type="http://schemas.openxmlformats.org/officeDocument/2006/relationships/hyperlink" Target="https://goo.gl/photos/JVHsW8CK5fw5tg4A6" TargetMode="External"/><Relationship Id="rId1127" Type="http://schemas.openxmlformats.org/officeDocument/2006/relationships/hyperlink" Target="https://photos.app.goo.gl/epcN3WhbqvkEqSmD8" TargetMode="External"/><Relationship Id="rId1334" Type="http://schemas.openxmlformats.org/officeDocument/2006/relationships/hyperlink" Target="https://photos.app.goo.gl/WrWcGHAXwDZb7GgPA" TargetMode="External"/><Relationship Id="rId1541" Type="http://schemas.openxmlformats.org/officeDocument/2006/relationships/hyperlink" Target="https://photos.app.goo.gl/GhRbF3HhCaFjDSr9A" TargetMode="External"/><Relationship Id="rId40" Type="http://schemas.openxmlformats.org/officeDocument/2006/relationships/hyperlink" Target="https://photos.app.goo.gl/aDixynjfY6m1xTTy2" TargetMode="External"/><Relationship Id="rId1401" Type="http://schemas.openxmlformats.org/officeDocument/2006/relationships/hyperlink" Target="https://photos.app.goo.gl/SZHgpR5pXASKRU7w9" TargetMode="External"/><Relationship Id="rId287" Type="http://schemas.openxmlformats.org/officeDocument/2006/relationships/hyperlink" Target="https://goo.gl/photos/ByebSy2KJcTKBJhZ9" TargetMode="External"/><Relationship Id="rId494" Type="http://schemas.openxmlformats.org/officeDocument/2006/relationships/hyperlink" Target="https://goo.gl/photos/sv2aStmDyutYiQv16" TargetMode="External"/><Relationship Id="rId2175" Type="http://schemas.openxmlformats.org/officeDocument/2006/relationships/hyperlink" Target="https://yamap.com/activities/1608812" TargetMode="External"/><Relationship Id="rId2382" Type="http://schemas.openxmlformats.org/officeDocument/2006/relationships/hyperlink" Target="https://photos.app.goo.gl/U6TNngDQqkVckUca6" TargetMode="External"/><Relationship Id="rId3019" Type="http://schemas.openxmlformats.org/officeDocument/2006/relationships/hyperlink" Target="https://yamap.com/activities/37397671" TargetMode="External"/><Relationship Id="rId147" Type="http://schemas.openxmlformats.org/officeDocument/2006/relationships/hyperlink" Target="https://goo.gl/photos/8TsPi6hMmXGMKKzW6" TargetMode="External"/><Relationship Id="rId354" Type="http://schemas.openxmlformats.org/officeDocument/2006/relationships/hyperlink" Target="https://goo.gl/photos/Sef8UWkVGv2s8gqG9" TargetMode="External"/><Relationship Id="rId1191" Type="http://schemas.openxmlformats.org/officeDocument/2006/relationships/hyperlink" Target="https://photos.app.goo.gl/6GqMDMijfV4mtmB98" TargetMode="External"/><Relationship Id="rId2035" Type="http://schemas.openxmlformats.org/officeDocument/2006/relationships/hyperlink" Target="https://yamap.com/activities/3744177" TargetMode="External"/><Relationship Id="rId561" Type="http://schemas.openxmlformats.org/officeDocument/2006/relationships/hyperlink" Target="https://goo.gl/photos/KxQ1iG2K6KQfMemt7" TargetMode="External"/><Relationship Id="rId2242" Type="http://schemas.openxmlformats.org/officeDocument/2006/relationships/hyperlink" Target="https://yamap.com/activities/908298" TargetMode="External"/><Relationship Id="rId214" Type="http://schemas.openxmlformats.org/officeDocument/2006/relationships/hyperlink" Target="https://goo.gl/photos/bKhR5jmuL9jHD2iu9" TargetMode="External"/><Relationship Id="rId421" Type="http://schemas.openxmlformats.org/officeDocument/2006/relationships/hyperlink" Target="https://goo.gl/photos/Rg8C6WP4KUvJCFQR9" TargetMode="External"/><Relationship Id="rId1051" Type="http://schemas.openxmlformats.org/officeDocument/2006/relationships/hyperlink" Target="https://photos.app.goo.gl/HiUzt4ZEEzQBryGz8" TargetMode="External"/><Relationship Id="rId2102" Type="http://schemas.openxmlformats.org/officeDocument/2006/relationships/hyperlink" Target="https://yamap.com/activities/2706958" TargetMode="External"/><Relationship Id="rId1868" Type="http://schemas.openxmlformats.org/officeDocument/2006/relationships/hyperlink" Target="https://yamap.com/activities/7315675" TargetMode="External"/><Relationship Id="rId2919" Type="http://schemas.openxmlformats.org/officeDocument/2006/relationships/hyperlink" Target="https://yamap.com/activities/34716555" TargetMode="External"/><Relationship Id="rId3083" Type="http://schemas.openxmlformats.org/officeDocument/2006/relationships/hyperlink" Target="https://yamap.com/activities/39128277" TargetMode="External"/><Relationship Id="rId1728" Type="http://schemas.openxmlformats.org/officeDocument/2006/relationships/hyperlink" Target="https://yamap.com/activities/12020267" TargetMode="External"/><Relationship Id="rId1935" Type="http://schemas.openxmlformats.org/officeDocument/2006/relationships/hyperlink" Target="https://yamap.com/activities/5759115" TargetMode="External"/><Relationship Id="rId3010" Type="http://schemas.openxmlformats.org/officeDocument/2006/relationships/hyperlink" Target="https://photos.app.goo.gl/M6veU6Hve7Cap11s6" TargetMode="External"/><Relationship Id="rId4" Type="http://schemas.openxmlformats.org/officeDocument/2006/relationships/hyperlink" Target="https://photos.app.goo.gl/4ZmEFz5B9vQBrIi63" TargetMode="External"/><Relationship Id="rId888" Type="http://schemas.openxmlformats.org/officeDocument/2006/relationships/hyperlink" Target="https://goo.gl/photos/UrB1KSykTSZ1iG1B6" TargetMode="External"/><Relationship Id="rId2569" Type="http://schemas.openxmlformats.org/officeDocument/2006/relationships/hyperlink" Target="https://yamap.com/activities/25583432" TargetMode="External"/><Relationship Id="rId2776" Type="http://schemas.openxmlformats.org/officeDocument/2006/relationships/hyperlink" Target="https://photos.app.goo.gl/xJ7BjtZ8hRUgdHaC6" TargetMode="External"/><Relationship Id="rId2983" Type="http://schemas.openxmlformats.org/officeDocument/2006/relationships/hyperlink" Target="https://yamap.com/activities/36505086" TargetMode="External"/><Relationship Id="rId748" Type="http://schemas.openxmlformats.org/officeDocument/2006/relationships/hyperlink" Target="https://photos.app.goo.gl/8tFl2VAtiDnkZsKJ3" TargetMode="External"/><Relationship Id="rId955" Type="http://schemas.openxmlformats.org/officeDocument/2006/relationships/hyperlink" Target="https://photos.app.goo.gl/nmmigshQ6u36y1NZ7" TargetMode="External"/><Relationship Id="rId1378" Type="http://schemas.openxmlformats.org/officeDocument/2006/relationships/hyperlink" Target="https://photos.app.goo.gl/CLZBiJFDGmvj2SxR7" TargetMode="External"/><Relationship Id="rId1585" Type="http://schemas.openxmlformats.org/officeDocument/2006/relationships/hyperlink" Target="https://yamap.com/activities/17786069" TargetMode="External"/><Relationship Id="rId1792" Type="http://schemas.openxmlformats.org/officeDocument/2006/relationships/hyperlink" Target="https://yamap.com/activities/9679196" TargetMode="External"/><Relationship Id="rId2429" Type="http://schemas.openxmlformats.org/officeDocument/2006/relationships/hyperlink" Target="https://yamap.com/activities/21273525" TargetMode="External"/><Relationship Id="rId2636" Type="http://schemas.openxmlformats.org/officeDocument/2006/relationships/hyperlink" Target="https://photos.app.goo.gl/uLXtgSsZqnTvR7NKA" TargetMode="External"/><Relationship Id="rId2843" Type="http://schemas.openxmlformats.org/officeDocument/2006/relationships/hyperlink" Target="https://yamap.com/activities/32797005" TargetMode="External"/><Relationship Id="rId84" Type="http://schemas.openxmlformats.org/officeDocument/2006/relationships/hyperlink" Target="https://photos.app.goo.gl/MDTLNHkUb4K4z9Vs1" TargetMode="External"/><Relationship Id="rId608" Type="http://schemas.openxmlformats.org/officeDocument/2006/relationships/hyperlink" Target="https://goo.gl/photos/Jwkk5XkvSThSoKry5" TargetMode="External"/><Relationship Id="rId815" Type="http://schemas.openxmlformats.org/officeDocument/2006/relationships/hyperlink" Target="https://goo.gl/photos/SHXzMEwrMgfrbpZy6" TargetMode="External"/><Relationship Id="rId1238" Type="http://schemas.openxmlformats.org/officeDocument/2006/relationships/hyperlink" Target="https://photos.app.goo.gl/QCkVUZh1S5zVGRrg6" TargetMode="External"/><Relationship Id="rId1445" Type="http://schemas.openxmlformats.org/officeDocument/2006/relationships/hyperlink" Target="https://photos.app.goo.gl/feS8jgSDLR6eNQwm9" TargetMode="External"/><Relationship Id="rId1652" Type="http://schemas.openxmlformats.org/officeDocument/2006/relationships/hyperlink" Target="https://yamap.com/activities/15230325" TargetMode="External"/><Relationship Id="rId1305" Type="http://schemas.openxmlformats.org/officeDocument/2006/relationships/hyperlink" Target="https://photos.app.goo.gl/TdFqFgEkTuMq6M9U7" TargetMode="External"/><Relationship Id="rId2703" Type="http://schemas.openxmlformats.org/officeDocument/2006/relationships/hyperlink" Target="https://yamap.com/activities/29113547" TargetMode="External"/><Relationship Id="rId2910" Type="http://schemas.openxmlformats.org/officeDocument/2006/relationships/hyperlink" Target="https://photos.app.goo.gl/QbdWGR3Ak7McyMtW9" TargetMode="External"/><Relationship Id="rId1512" Type="http://schemas.openxmlformats.org/officeDocument/2006/relationships/hyperlink" Target="https://photos.app.goo.gl/iL2SgNZjpEiUwXq18" TargetMode="External"/><Relationship Id="rId11" Type="http://schemas.openxmlformats.org/officeDocument/2006/relationships/hyperlink" Target="https://photos.app.goo.gl/HwEHayFca0EnzkCp2" TargetMode="External"/><Relationship Id="rId398" Type="http://schemas.openxmlformats.org/officeDocument/2006/relationships/hyperlink" Target="https://goo.gl/photos/kRCWyqdmLNWhPzgr9" TargetMode="External"/><Relationship Id="rId2079" Type="http://schemas.openxmlformats.org/officeDocument/2006/relationships/hyperlink" Target="https://yamap.com/activities/3023899" TargetMode="External"/><Relationship Id="rId2286" Type="http://schemas.openxmlformats.org/officeDocument/2006/relationships/hyperlink" Target="https://yamap.com/activities/643163" TargetMode="External"/><Relationship Id="rId2493" Type="http://schemas.openxmlformats.org/officeDocument/2006/relationships/hyperlink" Target="https://yamap.com/activities/23749388" TargetMode="External"/><Relationship Id="rId258" Type="http://schemas.openxmlformats.org/officeDocument/2006/relationships/hyperlink" Target="https://goo.gl/photos/CKmUyYNmH2myquDw6" TargetMode="External"/><Relationship Id="rId465" Type="http://schemas.openxmlformats.org/officeDocument/2006/relationships/hyperlink" Target="https://goo.gl/photos/yKJj8tzfgGxxcsPz6" TargetMode="External"/><Relationship Id="rId672" Type="http://schemas.openxmlformats.org/officeDocument/2006/relationships/hyperlink" Target="https://goo.gl/photos/NHCj32xqUanH7Jqc9" TargetMode="External"/><Relationship Id="rId1095" Type="http://schemas.openxmlformats.org/officeDocument/2006/relationships/hyperlink" Target="https://photos.app.goo.gl/ZVuCNJt3pMV7xrpT9" TargetMode="External"/><Relationship Id="rId2146" Type="http://schemas.openxmlformats.org/officeDocument/2006/relationships/hyperlink" Target="https://yamap.com/activities/1948590" TargetMode="External"/><Relationship Id="rId2353" Type="http://schemas.openxmlformats.org/officeDocument/2006/relationships/hyperlink" Target="https://photos.app.goo.gl/px9gZ1iee84oZVfL6" TargetMode="External"/><Relationship Id="rId2560" Type="http://schemas.openxmlformats.org/officeDocument/2006/relationships/hyperlink" Target="https://photos.app.goo.gl/7LEd5GwKsP2nBXzj8" TargetMode="External"/><Relationship Id="rId118" Type="http://schemas.openxmlformats.org/officeDocument/2006/relationships/hyperlink" Target="https://goo.gl/photos/8ACcP6QqEzdzFUcn8" TargetMode="External"/><Relationship Id="rId325" Type="http://schemas.openxmlformats.org/officeDocument/2006/relationships/hyperlink" Target="https://goo.gl/photos/rcvmzhsJ5MSZPQoA6" TargetMode="External"/><Relationship Id="rId532" Type="http://schemas.openxmlformats.org/officeDocument/2006/relationships/hyperlink" Target="https://goo.gl/photos/CnzFGuTPvqrsVqtk8" TargetMode="External"/><Relationship Id="rId1162" Type="http://schemas.openxmlformats.org/officeDocument/2006/relationships/hyperlink" Target="https://photos.app.goo.gl/CEfbUw7tApyUScPb9" TargetMode="External"/><Relationship Id="rId2006" Type="http://schemas.openxmlformats.org/officeDocument/2006/relationships/hyperlink" Target="https://yamap.com/activities/4330711" TargetMode="External"/><Relationship Id="rId2213" Type="http://schemas.openxmlformats.org/officeDocument/2006/relationships/hyperlink" Target="https://yamap.com/activities/1196621" TargetMode="External"/><Relationship Id="rId2420" Type="http://schemas.openxmlformats.org/officeDocument/2006/relationships/hyperlink" Target="https://photos.app.goo.gl/sDYcdTTJxE3Be3vj8" TargetMode="External"/><Relationship Id="rId1022" Type="http://schemas.openxmlformats.org/officeDocument/2006/relationships/hyperlink" Target="https://photos.app.goo.gl/6ubfAsD3AW5EMUFT6" TargetMode="External"/><Relationship Id="rId1979" Type="http://schemas.openxmlformats.org/officeDocument/2006/relationships/hyperlink" Target="https://yamap.com/activities/4956103" TargetMode="External"/><Relationship Id="rId1839" Type="http://schemas.openxmlformats.org/officeDocument/2006/relationships/hyperlink" Target="https://yamap.com/activities/8323457" TargetMode="External"/><Relationship Id="rId3054" Type="http://schemas.openxmlformats.org/officeDocument/2006/relationships/hyperlink" Target="https://photos.app.goo.gl/TefGeU9waj7shsXv6" TargetMode="External"/><Relationship Id="rId182" Type="http://schemas.openxmlformats.org/officeDocument/2006/relationships/hyperlink" Target="https://goo.gl/photos/HM7cd3qqUcN4Q2Zx7" TargetMode="External"/><Relationship Id="rId1906" Type="http://schemas.openxmlformats.org/officeDocument/2006/relationships/hyperlink" Target="https://yamap.com/activities/6316318" TargetMode="External"/><Relationship Id="rId2070" Type="http://schemas.openxmlformats.org/officeDocument/2006/relationships/hyperlink" Target="https://yamap.com/activities/3152844" TargetMode="External"/><Relationship Id="rId999" Type="http://schemas.openxmlformats.org/officeDocument/2006/relationships/hyperlink" Target="https://photos.app.goo.gl/Rmbcd7U8Z1u6Y4QN7" TargetMode="External"/><Relationship Id="rId2887" Type="http://schemas.openxmlformats.org/officeDocument/2006/relationships/hyperlink" Target="https://yamap.com/activities/33964587" TargetMode="External"/><Relationship Id="rId859" Type="http://schemas.openxmlformats.org/officeDocument/2006/relationships/hyperlink" Target="https://goo.gl/photos/tS77fp7Xutupb2hn8" TargetMode="External"/><Relationship Id="rId1489" Type="http://schemas.openxmlformats.org/officeDocument/2006/relationships/hyperlink" Target="https://photos.app.goo.gl/8utYbym24zGaGD3GA" TargetMode="External"/><Relationship Id="rId1696" Type="http://schemas.openxmlformats.org/officeDocument/2006/relationships/hyperlink" Target="https://yamap.com/activities/13392657" TargetMode="External"/><Relationship Id="rId1349" Type="http://schemas.openxmlformats.org/officeDocument/2006/relationships/hyperlink" Target="https://photos.app.goo.gl/xkdXhvny42DJkZPf6" TargetMode="External"/><Relationship Id="rId2747" Type="http://schemas.openxmlformats.org/officeDocument/2006/relationships/hyperlink" Target="https://yamap.com/activities/30209383" TargetMode="External"/><Relationship Id="rId2954" Type="http://schemas.openxmlformats.org/officeDocument/2006/relationships/hyperlink" Target="https://photos.app.goo.gl/jgpbPp3pGbQHgUFB6" TargetMode="External"/><Relationship Id="rId719" Type="http://schemas.openxmlformats.org/officeDocument/2006/relationships/hyperlink" Target="https://goo.gl/photos/KGD3Cw7H9TxNtHM9A" TargetMode="External"/><Relationship Id="rId926" Type="http://schemas.openxmlformats.org/officeDocument/2006/relationships/hyperlink" Target="https://goo.gl/photos/N3zk8MXyPoPiyU6j9" TargetMode="External"/><Relationship Id="rId1556" Type="http://schemas.openxmlformats.org/officeDocument/2006/relationships/hyperlink" Target="https://yamap.com/activities/18820062" TargetMode="External"/><Relationship Id="rId1763" Type="http://schemas.openxmlformats.org/officeDocument/2006/relationships/hyperlink" Target="https://yamap.com/activities/10674262" TargetMode="External"/><Relationship Id="rId1970" Type="http://schemas.openxmlformats.org/officeDocument/2006/relationships/hyperlink" Target="https://yamap.com/activities/5169854" TargetMode="External"/><Relationship Id="rId2607" Type="http://schemas.openxmlformats.org/officeDocument/2006/relationships/hyperlink" Target="https://yamap.com/activities/26578857" TargetMode="External"/><Relationship Id="rId2814" Type="http://schemas.openxmlformats.org/officeDocument/2006/relationships/hyperlink" Target="https://photos.app.goo.gl/mvuhEYvZnZHEAXBg8" TargetMode="External"/><Relationship Id="rId55" Type="http://schemas.openxmlformats.org/officeDocument/2006/relationships/hyperlink" Target="https://photos.app.goo.gl/M32C3coWw3s56cCD2" TargetMode="External"/><Relationship Id="rId1209" Type="http://schemas.openxmlformats.org/officeDocument/2006/relationships/hyperlink" Target="https://photos.app.goo.gl/mPW7pzAw4AmTBtr27" TargetMode="External"/><Relationship Id="rId1416" Type="http://schemas.openxmlformats.org/officeDocument/2006/relationships/hyperlink" Target="https://photos.app.goo.gl/zDU6KZSu3Fqk9jdF8" TargetMode="External"/><Relationship Id="rId1623" Type="http://schemas.openxmlformats.org/officeDocument/2006/relationships/hyperlink" Target="https://yamap.com/activities/16197004" TargetMode="External"/><Relationship Id="rId1830" Type="http://schemas.openxmlformats.org/officeDocument/2006/relationships/hyperlink" Target="https://yamap.com/activities/8666687" TargetMode="External"/><Relationship Id="rId2397" Type="http://schemas.openxmlformats.org/officeDocument/2006/relationships/hyperlink" Target="https://photos.app.goo.gl/SyjWHL763H281Ras6" TargetMode="External"/><Relationship Id="rId369" Type="http://schemas.openxmlformats.org/officeDocument/2006/relationships/hyperlink" Target="https://goo.gl/photos/RVYiSRUwzRAMF8Fq6" TargetMode="External"/><Relationship Id="rId576" Type="http://schemas.openxmlformats.org/officeDocument/2006/relationships/hyperlink" Target="https://goo.gl/photos/61n2ctqUr4HiMHbY9" TargetMode="External"/><Relationship Id="rId783" Type="http://schemas.openxmlformats.org/officeDocument/2006/relationships/hyperlink" Target="https://goo.gl/photos/MjBhY4YVehp1qB8e8" TargetMode="External"/><Relationship Id="rId990" Type="http://schemas.openxmlformats.org/officeDocument/2006/relationships/hyperlink" Target="https://photos.app.goo.gl/erymgY49j7RKAzEe8" TargetMode="External"/><Relationship Id="rId2257" Type="http://schemas.openxmlformats.org/officeDocument/2006/relationships/hyperlink" Target="https://yamap.com/activities/782979" TargetMode="External"/><Relationship Id="rId2464" Type="http://schemas.openxmlformats.org/officeDocument/2006/relationships/hyperlink" Target="https://yamap.com/activities/19562332" TargetMode="External"/><Relationship Id="rId2671" Type="http://schemas.openxmlformats.org/officeDocument/2006/relationships/hyperlink" Target="https://yamap.com/activities/28112841" TargetMode="External"/><Relationship Id="rId229" Type="http://schemas.openxmlformats.org/officeDocument/2006/relationships/hyperlink" Target="https://goo.gl/photos/yeiKhQeLmSq85gAGA" TargetMode="External"/><Relationship Id="rId436" Type="http://schemas.openxmlformats.org/officeDocument/2006/relationships/hyperlink" Target="https://goo.gl/photos/DmRNkYQ7L81NZYPH7" TargetMode="External"/><Relationship Id="rId643" Type="http://schemas.openxmlformats.org/officeDocument/2006/relationships/hyperlink" Target="https://goo.gl/photos/z8T94z5bcfTK329S7" TargetMode="External"/><Relationship Id="rId1066" Type="http://schemas.openxmlformats.org/officeDocument/2006/relationships/hyperlink" Target="https://photos.app.goo.gl/URxNXQRVvVrP8SEW7" TargetMode="External"/><Relationship Id="rId1273" Type="http://schemas.openxmlformats.org/officeDocument/2006/relationships/hyperlink" Target="https://photos.app.goo.gl/YnDksYyMekfbfZdL8" TargetMode="External"/><Relationship Id="rId1480" Type="http://schemas.openxmlformats.org/officeDocument/2006/relationships/hyperlink" Target="https://photos.app.goo.gl/GW7huMNA6aWQgdJB7" TargetMode="External"/><Relationship Id="rId2117" Type="http://schemas.openxmlformats.org/officeDocument/2006/relationships/hyperlink" Target="https://yamap.com/activities/2428392" TargetMode="External"/><Relationship Id="rId2324" Type="http://schemas.openxmlformats.org/officeDocument/2006/relationships/hyperlink" Target="https://yamap.com/activities/401525" TargetMode="External"/><Relationship Id="rId850" Type="http://schemas.openxmlformats.org/officeDocument/2006/relationships/hyperlink" Target="https://goo.gl/photos/MVCuVdxyYHsnFdoK7" TargetMode="External"/><Relationship Id="rId1133" Type="http://schemas.openxmlformats.org/officeDocument/2006/relationships/hyperlink" Target="https://photos.app.goo.gl/9puwUG2W1aN9P8t97" TargetMode="External"/><Relationship Id="rId2531" Type="http://schemas.openxmlformats.org/officeDocument/2006/relationships/hyperlink" Target="https://yamap.com/activities/24732101" TargetMode="External"/><Relationship Id="rId503" Type="http://schemas.openxmlformats.org/officeDocument/2006/relationships/hyperlink" Target="https://goo.gl/photos/DLDUwNCDbFi6R2Vm8" TargetMode="External"/><Relationship Id="rId710" Type="http://schemas.openxmlformats.org/officeDocument/2006/relationships/hyperlink" Target="https://goo.gl/photos/TzBG3U6JVyZtwQk79" TargetMode="External"/><Relationship Id="rId1340" Type="http://schemas.openxmlformats.org/officeDocument/2006/relationships/hyperlink" Target="https://photos.app.goo.gl/AbG2jii2RnbXcnS2A" TargetMode="External"/><Relationship Id="rId3098" Type="http://schemas.openxmlformats.org/officeDocument/2006/relationships/hyperlink" Target="https://photos.app.goo.gl/s7RzZWL9Spfx7n169" TargetMode="External"/><Relationship Id="rId1200" Type="http://schemas.openxmlformats.org/officeDocument/2006/relationships/hyperlink" Target="https://photos.app.goo.gl/h3G1WPNTxBcjGrsm8" TargetMode="External"/><Relationship Id="rId293" Type="http://schemas.openxmlformats.org/officeDocument/2006/relationships/hyperlink" Target="https://goo.gl/photos/zb7wsMgeZBn4VSwF6" TargetMode="External"/><Relationship Id="rId2181" Type="http://schemas.openxmlformats.org/officeDocument/2006/relationships/hyperlink" Target="https://yamap.com/activities/1555628" TargetMode="External"/><Relationship Id="rId3025" Type="http://schemas.openxmlformats.org/officeDocument/2006/relationships/hyperlink" Target="https://yamap.com/activities/37561166" TargetMode="External"/><Relationship Id="rId153" Type="http://schemas.openxmlformats.org/officeDocument/2006/relationships/hyperlink" Target="https://goo.gl/photos/AyKd3yEWmWxPUf58A" TargetMode="External"/><Relationship Id="rId360" Type="http://schemas.openxmlformats.org/officeDocument/2006/relationships/hyperlink" Target="https://goo.gl/photos/uFy7y8ygB9TjuWLJ9" TargetMode="External"/><Relationship Id="rId2041" Type="http://schemas.openxmlformats.org/officeDocument/2006/relationships/hyperlink" Target="https://yamap.com/activities/3613802" TargetMode="External"/><Relationship Id="rId220" Type="http://schemas.openxmlformats.org/officeDocument/2006/relationships/hyperlink" Target="https://goo.gl/photos/xoGDQpkCJJJv1Hu38" TargetMode="External"/><Relationship Id="rId2998" Type="http://schemas.openxmlformats.org/officeDocument/2006/relationships/hyperlink" Target="https://photos.app.goo.gl/XCAkxHfQcpBfo7qeA" TargetMode="External"/><Relationship Id="rId2858" Type="http://schemas.openxmlformats.org/officeDocument/2006/relationships/hyperlink" Target="https://photos.app.goo.gl/kE49eJz4PxG2R9z27" TargetMode="External"/><Relationship Id="rId99" Type="http://schemas.openxmlformats.org/officeDocument/2006/relationships/hyperlink" Target="https://goo.gl/photos/4bmPf3tT347DEXuA6" TargetMode="External"/><Relationship Id="rId1667" Type="http://schemas.openxmlformats.org/officeDocument/2006/relationships/hyperlink" Target="https://yamap.com/activities/14604466" TargetMode="External"/><Relationship Id="rId1874" Type="http://schemas.openxmlformats.org/officeDocument/2006/relationships/hyperlink" Target="https://yamap.com/activities/7084567" TargetMode="External"/><Relationship Id="rId2718" Type="http://schemas.openxmlformats.org/officeDocument/2006/relationships/hyperlink" Target="https://photos.app.goo.gl/5ceQj5bJJdtUD7da7" TargetMode="External"/><Relationship Id="rId2925" Type="http://schemas.openxmlformats.org/officeDocument/2006/relationships/hyperlink" Target="https://yamap.com/activities/34913021" TargetMode="External"/><Relationship Id="rId1527" Type="http://schemas.openxmlformats.org/officeDocument/2006/relationships/hyperlink" Target="https://photos.app.goo.gl/tmp4reFrCmoSDZvN6" TargetMode="External"/><Relationship Id="rId1734" Type="http://schemas.openxmlformats.org/officeDocument/2006/relationships/hyperlink" Target="https://yamap.com/activities/11802293" TargetMode="External"/><Relationship Id="rId1941" Type="http://schemas.openxmlformats.org/officeDocument/2006/relationships/hyperlink" Target="https://yamap.com/activities/5650899" TargetMode="External"/><Relationship Id="rId26" Type="http://schemas.openxmlformats.org/officeDocument/2006/relationships/hyperlink" Target="https://photos.app.goo.gl/kXlbiZI89CDQxkK92" TargetMode="External"/><Relationship Id="rId1801" Type="http://schemas.openxmlformats.org/officeDocument/2006/relationships/hyperlink" Target="https://yamap.com/activities/9501696" TargetMode="External"/><Relationship Id="rId687" Type="http://schemas.openxmlformats.org/officeDocument/2006/relationships/hyperlink" Target="https://goo.gl/photos/UjUV3vuSfaV7kgm47" TargetMode="External"/><Relationship Id="rId2368" Type="http://schemas.openxmlformats.org/officeDocument/2006/relationships/hyperlink" Target="https://photos.app.goo.gl/G3GuE7tLeAsLDML58" TargetMode="External"/><Relationship Id="rId894" Type="http://schemas.openxmlformats.org/officeDocument/2006/relationships/hyperlink" Target="https://goo.gl/photos/K7E2eoSBUsVqocYVA" TargetMode="External"/><Relationship Id="rId1177" Type="http://schemas.openxmlformats.org/officeDocument/2006/relationships/hyperlink" Target="https://photos.app.goo.gl/irjLjZtYh2tRpdKs9" TargetMode="External"/><Relationship Id="rId2575" Type="http://schemas.openxmlformats.org/officeDocument/2006/relationships/hyperlink" Target="https://photos.app.goo.gl/QHMv1DFedmLkih3W7" TargetMode="External"/><Relationship Id="rId2782" Type="http://schemas.openxmlformats.org/officeDocument/2006/relationships/hyperlink" Target="https://photos.app.goo.gl/iieyxEYZq7fFFRS99" TargetMode="External"/><Relationship Id="rId547" Type="http://schemas.openxmlformats.org/officeDocument/2006/relationships/hyperlink" Target="https://goo.gl/photos/Gj7KTUSu1eXX9h6y7" TargetMode="External"/><Relationship Id="rId754" Type="http://schemas.openxmlformats.org/officeDocument/2006/relationships/hyperlink" Target="https://photos.app.goo.gl/ho4QUEA9ERMb6DSx2" TargetMode="External"/><Relationship Id="rId961" Type="http://schemas.openxmlformats.org/officeDocument/2006/relationships/hyperlink" Target="https://photos.app.goo.gl/qwReLRwdagdBtpkv6" TargetMode="External"/><Relationship Id="rId1384" Type="http://schemas.openxmlformats.org/officeDocument/2006/relationships/hyperlink" Target="https://photos.app.goo.gl/xgxmgpbgSvhtbbKE9" TargetMode="External"/><Relationship Id="rId1591" Type="http://schemas.openxmlformats.org/officeDocument/2006/relationships/hyperlink" Target="https://yamap.com/activities/17538133" TargetMode="External"/><Relationship Id="rId2228" Type="http://schemas.openxmlformats.org/officeDocument/2006/relationships/hyperlink" Target="https://yamap.com/activities/1026208" TargetMode="External"/><Relationship Id="rId2435" Type="http://schemas.openxmlformats.org/officeDocument/2006/relationships/hyperlink" Target="https://yamap.com/activities/21140968" TargetMode="External"/><Relationship Id="rId2642" Type="http://schemas.openxmlformats.org/officeDocument/2006/relationships/hyperlink" Target="https://photos.app.goo.gl/w5Xu8DR2ziUrmwVi9" TargetMode="External"/><Relationship Id="rId90" Type="http://schemas.openxmlformats.org/officeDocument/2006/relationships/hyperlink" Target="https://goo.gl/photos/sCbzZxqx9VCoj6ST9" TargetMode="External"/><Relationship Id="rId407" Type="http://schemas.openxmlformats.org/officeDocument/2006/relationships/hyperlink" Target="https://goo.gl/photos/sktjcQDPyCEsjpgDA" TargetMode="External"/><Relationship Id="rId614" Type="http://schemas.openxmlformats.org/officeDocument/2006/relationships/hyperlink" Target="https://goo.gl/photos/b7KfunRxdxKf937W9" TargetMode="External"/><Relationship Id="rId821" Type="http://schemas.openxmlformats.org/officeDocument/2006/relationships/hyperlink" Target="https://goo.gl/photos/iSVYrn99y1kUZGiUA" TargetMode="External"/><Relationship Id="rId1037" Type="http://schemas.openxmlformats.org/officeDocument/2006/relationships/hyperlink" Target="https://photos.app.goo.gl/WQe32maoWFaqga3QA" TargetMode="External"/><Relationship Id="rId1244" Type="http://schemas.openxmlformats.org/officeDocument/2006/relationships/hyperlink" Target="https://photos.app.goo.gl/Tq5qrLDjYxtPhaM56" TargetMode="External"/><Relationship Id="rId1451" Type="http://schemas.openxmlformats.org/officeDocument/2006/relationships/hyperlink" Target="https://photos.app.goo.gl/ioQcUmy6E61Ft8nXA" TargetMode="External"/><Relationship Id="rId2502" Type="http://schemas.openxmlformats.org/officeDocument/2006/relationships/hyperlink" Target="https://photos.app.goo.gl/uiZNhkw7ULMjpvy19" TargetMode="External"/><Relationship Id="rId1104" Type="http://schemas.openxmlformats.org/officeDocument/2006/relationships/hyperlink" Target="https://photos.app.goo.gl/ww96Zqq9vqnApjfA9" TargetMode="External"/><Relationship Id="rId1311" Type="http://schemas.openxmlformats.org/officeDocument/2006/relationships/hyperlink" Target="https://photos.app.goo.gl/Tw3VKifLtgevmtoJ8" TargetMode="External"/><Relationship Id="rId3069" Type="http://schemas.openxmlformats.org/officeDocument/2006/relationships/hyperlink" Target="https://yamap.com/activities/38670390" TargetMode="External"/><Relationship Id="rId197" Type="http://schemas.openxmlformats.org/officeDocument/2006/relationships/hyperlink" Target="https://goo.gl/photos/sWrUy2j3jGkFHTyc9" TargetMode="External"/><Relationship Id="rId2085" Type="http://schemas.openxmlformats.org/officeDocument/2006/relationships/hyperlink" Target="https://yamap.com/activities/2938103" TargetMode="External"/><Relationship Id="rId2292" Type="http://schemas.openxmlformats.org/officeDocument/2006/relationships/hyperlink" Target="https://yamap.com/activities/605675" TargetMode="External"/><Relationship Id="rId264" Type="http://schemas.openxmlformats.org/officeDocument/2006/relationships/hyperlink" Target="https://goo.gl/photos/DSc3ErdbWCWV3t527" TargetMode="External"/><Relationship Id="rId471" Type="http://schemas.openxmlformats.org/officeDocument/2006/relationships/hyperlink" Target="https://goo.gl/photos/EDD9t9RBU7QeY7qN9" TargetMode="External"/><Relationship Id="rId2152" Type="http://schemas.openxmlformats.org/officeDocument/2006/relationships/hyperlink" Target="https://yamap.com/activities/1870773" TargetMode="External"/><Relationship Id="rId124" Type="http://schemas.openxmlformats.org/officeDocument/2006/relationships/hyperlink" Target="https://goo.gl/photos/1otD6C5yoMMux8u48" TargetMode="External"/><Relationship Id="rId331" Type="http://schemas.openxmlformats.org/officeDocument/2006/relationships/hyperlink" Target="https://goo.gl/photos/kN2c9dNduVvf5Sb48" TargetMode="External"/><Relationship Id="rId2012" Type="http://schemas.openxmlformats.org/officeDocument/2006/relationships/hyperlink" Target="https://yamap.com/activities/4132114" TargetMode="External"/><Relationship Id="rId2969" Type="http://schemas.openxmlformats.org/officeDocument/2006/relationships/hyperlink" Target="https://yamap.com/activities/36219162" TargetMode="External"/><Relationship Id="rId1778" Type="http://schemas.openxmlformats.org/officeDocument/2006/relationships/hyperlink" Target="https://yamap.com/activities/10196564" TargetMode="External"/><Relationship Id="rId1985" Type="http://schemas.openxmlformats.org/officeDocument/2006/relationships/hyperlink" Target="https://yamap.com/activities/4844477" TargetMode="External"/><Relationship Id="rId2829" Type="http://schemas.openxmlformats.org/officeDocument/2006/relationships/hyperlink" Target="https://yamap.com/activities/32431425" TargetMode="External"/><Relationship Id="rId1638" Type="http://schemas.openxmlformats.org/officeDocument/2006/relationships/hyperlink" Target="https://yamap.com/activities/15726520" TargetMode="External"/><Relationship Id="rId1845" Type="http://schemas.openxmlformats.org/officeDocument/2006/relationships/hyperlink" Target="https://yamap.com/activities/8111835" TargetMode="External"/><Relationship Id="rId3060" Type="http://schemas.openxmlformats.org/officeDocument/2006/relationships/hyperlink" Target="https://photos.app.goo.gl/CdXkvSnXmn1wwWau5" TargetMode="External"/><Relationship Id="rId1705" Type="http://schemas.openxmlformats.org/officeDocument/2006/relationships/hyperlink" Target="https://yamap.com/activities/12989219" TargetMode="External"/><Relationship Id="rId1912" Type="http://schemas.openxmlformats.org/officeDocument/2006/relationships/hyperlink" Target="https://yamap.com/activities/6157397" TargetMode="External"/><Relationship Id="rId798" Type="http://schemas.openxmlformats.org/officeDocument/2006/relationships/hyperlink" Target="https://goo.gl/photos/22zAkJVR6BhaJAW58" TargetMode="External"/><Relationship Id="rId2479" Type="http://schemas.openxmlformats.org/officeDocument/2006/relationships/hyperlink" Target="https://yamap.com/activities/23227715" TargetMode="External"/><Relationship Id="rId2686" Type="http://schemas.openxmlformats.org/officeDocument/2006/relationships/hyperlink" Target="https://photos.app.goo.gl/8YJjdFMtwLiL47MJ8" TargetMode="External"/><Relationship Id="rId2893" Type="http://schemas.openxmlformats.org/officeDocument/2006/relationships/hyperlink" Target="https://yamap.com/activities/34050569" TargetMode="External"/><Relationship Id="rId658" Type="http://schemas.openxmlformats.org/officeDocument/2006/relationships/hyperlink" Target="https://goo.gl/photos/ZYHjdwifNmizr7gA8" TargetMode="External"/><Relationship Id="rId865" Type="http://schemas.openxmlformats.org/officeDocument/2006/relationships/hyperlink" Target="https://goo.gl/photos/Qyva71zZi5J7dduZ6" TargetMode="External"/><Relationship Id="rId1288" Type="http://schemas.openxmlformats.org/officeDocument/2006/relationships/hyperlink" Target="https://photos.app.goo.gl/61CogzRrjEDP1N556" TargetMode="External"/><Relationship Id="rId1495" Type="http://schemas.openxmlformats.org/officeDocument/2006/relationships/hyperlink" Target="https://photos.app.goo.gl/FoBqqWtJ8RfpnmER7" TargetMode="External"/><Relationship Id="rId2339" Type="http://schemas.openxmlformats.org/officeDocument/2006/relationships/hyperlink" Target="https://yamap.com/activities/279483" TargetMode="External"/><Relationship Id="rId2546" Type="http://schemas.openxmlformats.org/officeDocument/2006/relationships/hyperlink" Target="https://photos.app.goo.gl/TbBccMWDLHBaPiyXA" TargetMode="External"/><Relationship Id="rId2753" Type="http://schemas.openxmlformats.org/officeDocument/2006/relationships/hyperlink" Target="https://yamap.com/activities/30325175" TargetMode="External"/><Relationship Id="rId2960" Type="http://schemas.openxmlformats.org/officeDocument/2006/relationships/hyperlink" Target="https://photos.app.goo.gl/sofAjtRVJ7GYsTKe9" TargetMode="External"/><Relationship Id="rId518" Type="http://schemas.openxmlformats.org/officeDocument/2006/relationships/hyperlink" Target="https://goo.gl/photos/x1WwVWLjypppc6QB7" TargetMode="External"/><Relationship Id="rId725" Type="http://schemas.openxmlformats.org/officeDocument/2006/relationships/hyperlink" Target="https://goo.gl/photos/ZmS6dEYgv4JdGJjJA" TargetMode="External"/><Relationship Id="rId932" Type="http://schemas.openxmlformats.org/officeDocument/2006/relationships/hyperlink" Target="https://goo.gl/photos/BUNtDex9GxuQs8xf6" TargetMode="External"/><Relationship Id="rId1148" Type="http://schemas.openxmlformats.org/officeDocument/2006/relationships/hyperlink" Target="https://photos.app.goo.gl/8LLxiAKg3guG4fbU8" TargetMode="External"/><Relationship Id="rId1355" Type="http://schemas.openxmlformats.org/officeDocument/2006/relationships/hyperlink" Target="https://photos.app.goo.gl/t8tKsmPiBAfZ39Qn7" TargetMode="External"/><Relationship Id="rId1562" Type="http://schemas.openxmlformats.org/officeDocument/2006/relationships/hyperlink" Target="https://yamap.com/activities/18611043" TargetMode="External"/><Relationship Id="rId2406" Type="http://schemas.openxmlformats.org/officeDocument/2006/relationships/hyperlink" Target="https://yamap.com/activities/21693186" TargetMode="External"/><Relationship Id="rId2613" Type="http://schemas.openxmlformats.org/officeDocument/2006/relationships/hyperlink" Target="https://yamap.com/activities/26697823" TargetMode="External"/><Relationship Id="rId1008" Type="http://schemas.openxmlformats.org/officeDocument/2006/relationships/hyperlink" Target="https://photos.app.goo.gl/r66yHM6R4ss9VoSJ8" TargetMode="External"/><Relationship Id="rId1215" Type="http://schemas.openxmlformats.org/officeDocument/2006/relationships/hyperlink" Target="https://photos.app.goo.gl/eascra8KHFNQVG14A" TargetMode="External"/><Relationship Id="rId1422" Type="http://schemas.openxmlformats.org/officeDocument/2006/relationships/hyperlink" Target="https://photos.app.goo.gl/FU9HKV8JrbC2bnfX7" TargetMode="External"/><Relationship Id="rId2820" Type="http://schemas.openxmlformats.org/officeDocument/2006/relationships/hyperlink" Target="https://photos.app.goo.gl/u6kqz7cbrVvC7vrdA" TargetMode="External"/><Relationship Id="rId61" Type="http://schemas.openxmlformats.org/officeDocument/2006/relationships/hyperlink" Target="https://photos.app.goo.gl/sEv7Aj3BKNhnQsxF2" TargetMode="External"/><Relationship Id="rId2196" Type="http://schemas.openxmlformats.org/officeDocument/2006/relationships/hyperlink" Target="https://yamap.com/activities/1389791" TargetMode="External"/><Relationship Id="rId168" Type="http://schemas.openxmlformats.org/officeDocument/2006/relationships/hyperlink" Target="https://goo.gl/photos/WSAZobngtR4gQsXY9" TargetMode="External"/><Relationship Id="rId375" Type="http://schemas.openxmlformats.org/officeDocument/2006/relationships/hyperlink" Target="https://goo.gl/photos/PARY52RP6rZZsNuz9" TargetMode="External"/><Relationship Id="rId582" Type="http://schemas.openxmlformats.org/officeDocument/2006/relationships/hyperlink" Target="https://goo.gl/photos/8Jy5vARURBp6mqsi8" TargetMode="External"/><Relationship Id="rId2056" Type="http://schemas.openxmlformats.org/officeDocument/2006/relationships/hyperlink" Target="https://yamap.com/activities/3329934" TargetMode="External"/><Relationship Id="rId2263" Type="http://schemas.openxmlformats.org/officeDocument/2006/relationships/hyperlink" Target="https://yamap.com/activities/743657" TargetMode="External"/><Relationship Id="rId2470" Type="http://schemas.openxmlformats.org/officeDocument/2006/relationships/hyperlink" Target="https://yamap.com/activities/22144035" TargetMode="External"/><Relationship Id="rId3107" Type="http://schemas.openxmlformats.org/officeDocument/2006/relationships/hyperlink" Target="https://yamap.com/activities/40278449" TargetMode="External"/><Relationship Id="rId235" Type="http://schemas.openxmlformats.org/officeDocument/2006/relationships/hyperlink" Target="https://goo.gl/photos/ARpi1Z9T44cuBDgn7" TargetMode="External"/><Relationship Id="rId442" Type="http://schemas.openxmlformats.org/officeDocument/2006/relationships/hyperlink" Target="https://goo.gl/photos/TxWak4FmTbsDLxch7" TargetMode="External"/><Relationship Id="rId1072" Type="http://schemas.openxmlformats.org/officeDocument/2006/relationships/hyperlink" Target="https://photos.app.goo.gl/hW9y1q6bTsmsrfZC6" TargetMode="External"/><Relationship Id="rId2123" Type="http://schemas.openxmlformats.org/officeDocument/2006/relationships/hyperlink" Target="https://yamap.com/activities/2231715" TargetMode="External"/><Relationship Id="rId2330" Type="http://schemas.openxmlformats.org/officeDocument/2006/relationships/hyperlink" Target="https://yamap.com/activities/369194" TargetMode="External"/><Relationship Id="rId302" Type="http://schemas.openxmlformats.org/officeDocument/2006/relationships/hyperlink" Target="https://goo.gl/photos/NHAsDZeVMJYCx5ba9" TargetMode="External"/><Relationship Id="rId1889" Type="http://schemas.openxmlformats.org/officeDocument/2006/relationships/hyperlink" Target="https://yamap.com/activities/6707839" TargetMode="External"/><Relationship Id="rId1749" Type="http://schemas.openxmlformats.org/officeDocument/2006/relationships/hyperlink" Target="https://yamap.com/activities/11277879" TargetMode="External"/><Relationship Id="rId1956" Type="http://schemas.openxmlformats.org/officeDocument/2006/relationships/hyperlink" Target="https://yamap.com/activities/5419393" TargetMode="External"/><Relationship Id="rId1609" Type="http://schemas.openxmlformats.org/officeDocument/2006/relationships/hyperlink" Target="https://yamap.com/activities/16638292" TargetMode="External"/><Relationship Id="rId1816" Type="http://schemas.openxmlformats.org/officeDocument/2006/relationships/hyperlink" Target="https://yamap.com/activities/9104385" TargetMode="External"/><Relationship Id="rId3031" Type="http://schemas.openxmlformats.org/officeDocument/2006/relationships/hyperlink" Target="https://yamap.com/activities/37753381" TargetMode="External"/><Relationship Id="rId2797" Type="http://schemas.openxmlformats.org/officeDocument/2006/relationships/hyperlink" Target="https://yamap.com/activities/31387594" TargetMode="External"/><Relationship Id="rId769" Type="http://schemas.openxmlformats.org/officeDocument/2006/relationships/hyperlink" Target="https://goo.gl/photos/CRbGw5NFs7N5ELGz5" TargetMode="External"/><Relationship Id="rId976" Type="http://schemas.openxmlformats.org/officeDocument/2006/relationships/hyperlink" Target="https://photos.app.goo.gl/kX4HUsdMXh7iDqW59" TargetMode="External"/><Relationship Id="rId1399" Type="http://schemas.openxmlformats.org/officeDocument/2006/relationships/hyperlink" Target="https://photos.app.goo.gl/jDwtAcNE4C6HEejb7" TargetMode="External"/><Relationship Id="rId2657" Type="http://schemas.openxmlformats.org/officeDocument/2006/relationships/hyperlink" Target="https://yamap.com/activities/27813217" TargetMode="External"/><Relationship Id="rId629" Type="http://schemas.openxmlformats.org/officeDocument/2006/relationships/hyperlink" Target="https://goo.gl/photos/dDKSyjtt6R3Wmp5m8" TargetMode="External"/><Relationship Id="rId1259" Type="http://schemas.openxmlformats.org/officeDocument/2006/relationships/hyperlink" Target="https://photos.app.goo.gl/VUfpS5Ada6kD4zN96" TargetMode="External"/><Relationship Id="rId1466" Type="http://schemas.openxmlformats.org/officeDocument/2006/relationships/hyperlink" Target="https://photos.app.goo.gl/keF5LUeucK7jGnxd8" TargetMode="External"/><Relationship Id="rId2864" Type="http://schemas.openxmlformats.org/officeDocument/2006/relationships/hyperlink" Target="https://photos.app.goo.gl/y57y7ypSAn8CAb3Z9" TargetMode="External"/><Relationship Id="rId836" Type="http://schemas.openxmlformats.org/officeDocument/2006/relationships/hyperlink" Target="https://goo.gl/photos/Y4kt5HB4ShUkXtjPA" TargetMode="External"/><Relationship Id="rId1119" Type="http://schemas.openxmlformats.org/officeDocument/2006/relationships/hyperlink" Target="https://photos.app.goo.gl/RiHmepnRMxwUBrRz9" TargetMode="External"/><Relationship Id="rId1673" Type="http://schemas.openxmlformats.org/officeDocument/2006/relationships/hyperlink" Target="https://yamap.com/activities/14389043" TargetMode="External"/><Relationship Id="rId1880" Type="http://schemas.openxmlformats.org/officeDocument/2006/relationships/hyperlink" Target="https://yamap.com/activities/6964234" TargetMode="External"/><Relationship Id="rId2517" Type="http://schemas.openxmlformats.org/officeDocument/2006/relationships/hyperlink" Target="https://photos.app.goo.gl/eWtZjsGb7mnQeSwN7" TargetMode="External"/><Relationship Id="rId2724" Type="http://schemas.openxmlformats.org/officeDocument/2006/relationships/hyperlink" Target="https://photos.app.goo.gl/wnEXH6osbArV5TUk6" TargetMode="External"/><Relationship Id="rId2931" Type="http://schemas.openxmlformats.org/officeDocument/2006/relationships/hyperlink" Target="https://yamap.com/activities/34989239" TargetMode="External"/><Relationship Id="rId903" Type="http://schemas.openxmlformats.org/officeDocument/2006/relationships/hyperlink" Target="https://goo.gl/photos/UgXno7oJhnvQh5m68" TargetMode="External"/><Relationship Id="rId1326" Type="http://schemas.openxmlformats.org/officeDocument/2006/relationships/hyperlink" Target="https://photos.app.goo.gl/rBqRCyw21HeejPWY8" TargetMode="External"/><Relationship Id="rId1533" Type="http://schemas.openxmlformats.org/officeDocument/2006/relationships/hyperlink" Target="https://photos.app.goo.gl/mBvfZCUvu5M1jGqX6" TargetMode="External"/><Relationship Id="rId1740" Type="http://schemas.openxmlformats.org/officeDocument/2006/relationships/hyperlink" Target="https://yamap.com/activities/11555888" TargetMode="External"/><Relationship Id="rId32" Type="http://schemas.openxmlformats.org/officeDocument/2006/relationships/hyperlink" Target="https://photos.app.goo.gl/yzWQpepHJTTBjTqm1" TargetMode="External"/><Relationship Id="rId1600" Type="http://schemas.openxmlformats.org/officeDocument/2006/relationships/hyperlink" Target="https://yamap.com/activities/17015119" TargetMode="External"/><Relationship Id="rId279" Type="http://schemas.openxmlformats.org/officeDocument/2006/relationships/hyperlink" Target="https://goo.gl/photos/Yw8SvbrD469G4uEd9" TargetMode="External"/><Relationship Id="rId486" Type="http://schemas.openxmlformats.org/officeDocument/2006/relationships/hyperlink" Target="https://goo.gl/photos/zorKU5i8Ex8rxTRL9" TargetMode="External"/><Relationship Id="rId693" Type="http://schemas.openxmlformats.org/officeDocument/2006/relationships/hyperlink" Target="https://goo.gl/photos/kQCP3xQU1MKcFqZk9" TargetMode="External"/><Relationship Id="rId2167" Type="http://schemas.openxmlformats.org/officeDocument/2006/relationships/hyperlink" Target="https://yamap.com/activities/1714675" TargetMode="External"/><Relationship Id="rId2374" Type="http://schemas.openxmlformats.org/officeDocument/2006/relationships/hyperlink" Target="https://photos.app.goo.gl/tPACKYCArQQtXnGX7" TargetMode="External"/><Relationship Id="rId2581" Type="http://schemas.openxmlformats.org/officeDocument/2006/relationships/hyperlink" Target="https://yamap.com/activities/25902398" TargetMode="External"/><Relationship Id="rId139" Type="http://schemas.openxmlformats.org/officeDocument/2006/relationships/hyperlink" Target="https://goo.gl/photos/zyYi58RsjsFckFJG6" TargetMode="External"/><Relationship Id="rId346" Type="http://schemas.openxmlformats.org/officeDocument/2006/relationships/hyperlink" Target="https://goo.gl/photos/VyrCqiGYmMJ7BHGM6" TargetMode="External"/><Relationship Id="rId553" Type="http://schemas.openxmlformats.org/officeDocument/2006/relationships/hyperlink" Target="https://goo.gl/photos/JEGTXAcqKJRuZ6ag8" TargetMode="External"/><Relationship Id="rId760" Type="http://schemas.openxmlformats.org/officeDocument/2006/relationships/hyperlink" Target="https://photos.app.goo.gl/n6p7fbdkcEHlFYRC2" TargetMode="External"/><Relationship Id="rId1183" Type="http://schemas.openxmlformats.org/officeDocument/2006/relationships/hyperlink" Target="https://photos.app.goo.gl/1BRRJ9hTeSPQHTFh7" TargetMode="External"/><Relationship Id="rId1390" Type="http://schemas.openxmlformats.org/officeDocument/2006/relationships/hyperlink" Target="https://photos.app.goo.gl/eybLosPUnJDv7AvJ7" TargetMode="External"/><Relationship Id="rId2027" Type="http://schemas.openxmlformats.org/officeDocument/2006/relationships/hyperlink" Target="https://yamap.com/activities/3896685" TargetMode="External"/><Relationship Id="rId2234" Type="http://schemas.openxmlformats.org/officeDocument/2006/relationships/hyperlink" Target="https://yamap.com/activities/969065" TargetMode="External"/><Relationship Id="rId2441" Type="http://schemas.openxmlformats.org/officeDocument/2006/relationships/hyperlink" Target="https://yamap.com/activities/20912115" TargetMode="External"/><Relationship Id="rId206" Type="http://schemas.openxmlformats.org/officeDocument/2006/relationships/hyperlink" Target="https://goo.gl/photos/opiZgiH439ekP3tb6" TargetMode="External"/><Relationship Id="rId413" Type="http://schemas.openxmlformats.org/officeDocument/2006/relationships/hyperlink" Target="https://goo.gl/photos/ZsHQJdQU14n1qu4j9" TargetMode="External"/><Relationship Id="rId1043" Type="http://schemas.openxmlformats.org/officeDocument/2006/relationships/hyperlink" Target="https://photos.app.goo.gl/T3ujk3WZAyttK9pJA" TargetMode="External"/><Relationship Id="rId620" Type="http://schemas.openxmlformats.org/officeDocument/2006/relationships/hyperlink" Target="https://goo.gl/photos/DBFENR4BNpCaxr4YA" TargetMode="External"/><Relationship Id="rId1250" Type="http://schemas.openxmlformats.org/officeDocument/2006/relationships/hyperlink" Target="https://photos.app.goo.gl/FQzee1HadWSmogpm8" TargetMode="External"/><Relationship Id="rId2301" Type="http://schemas.openxmlformats.org/officeDocument/2006/relationships/hyperlink" Target="https://yamap.com/activities/539562" TargetMode="External"/><Relationship Id="rId1110" Type="http://schemas.openxmlformats.org/officeDocument/2006/relationships/hyperlink" Target="https://photos.app.goo.gl/rioxTxeDtpQCaa6e9" TargetMode="External"/><Relationship Id="rId1927" Type="http://schemas.openxmlformats.org/officeDocument/2006/relationships/hyperlink" Target="https://yamap.com/activities/5928735" TargetMode="External"/><Relationship Id="rId3075" Type="http://schemas.openxmlformats.org/officeDocument/2006/relationships/hyperlink" Target="https://yamap.com/activities/3884171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L1931"/>
  <sheetViews>
    <sheetView tabSelected="1" zoomScaleNormal="100" workbookViewId="0">
      <pane xSplit="5" ySplit="5" topLeftCell="F6" activePane="bottomRight" state="frozen"/>
      <selection pane="topRight" activeCell="F1" sqref="F1"/>
      <selection pane="bottomLeft" activeCell="A6" sqref="A6"/>
      <selection pane="bottomRight"/>
    </sheetView>
  </sheetViews>
  <sheetFormatPr defaultColWidth="8.25" defaultRowHeight="13.25" x14ac:dyDescent="1.1000000000000001"/>
  <cols>
    <col min="1" max="1" width="5.375" style="31" customWidth="1"/>
    <col min="2" max="2" width="10.33203125" style="27" hidden="1" customWidth="1"/>
    <col min="3" max="3" width="16.375" style="28" hidden="1" customWidth="1"/>
    <col min="4" max="4" width="3.08203125" style="27" customWidth="1"/>
    <col min="5" max="5" width="8.9140625" style="45" customWidth="1"/>
    <col min="6" max="6" width="23" style="29" customWidth="1"/>
    <col min="7" max="7" width="2" style="29" customWidth="1"/>
    <col min="8" max="8" width="60.375" style="27" customWidth="1"/>
    <col min="9" max="9" width="7.875" style="76" customWidth="1"/>
    <col min="10" max="11" width="4.25" style="77" customWidth="1"/>
    <col min="12" max="12" width="7.875" style="78" customWidth="1"/>
    <col min="13" max="13" width="7.875" style="117" customWidth="1"/>
    <col min="14" max="14" width="1.875" style="31" customWidth="1"/>
    <col min="15" max="15" width="7.875" style="31" customWidth="1"/>
    <col min="16" max="16" width="1.625" style="31" customWidth="1"/>
    <col min="17" max="17" width="7.875" style="30" customWidth="1"/>
    <col min="18" max="18" width="1.625" style="30" customWidth="1"/>
    <col min="19" max="19" width="7.875" style="31" customWidth="1"/>
    <col min="20" max="20" width="1.625" style="31" customWidth="1"/>
    <col min="21" max="21" width="7.875" style="31" customWidth="1"/>
    <col min="22" max="22" width="1.625" style="31" customWidth="1"/>
    <col min="23" max="23" width="8.25" style="31"/>
    <col min="24" max="24" width="1.625" style="31" customWidth="1"/>
    <col min="25" max="25" width="8.25" style="31"/>
    <col min="26" max="26" width="1.625" style="31" customWidth="1"/>
    <col min="27" max="27" width="8.25" style="27"/>
    <col min="28" max="28" width="1.625" style="27" customWidth="1"/>
    <col min="29" max="29" width="8.25" style="27"/>
    <col min="30" max="30" width="1.625" style="27" customWidth="1"/>
    <col min="31" max="259" width="8.25" style="27"/>
    <col min="260" max="260" width="4.125" style="27" customWidth="1"/>
    <col min="261" max="263" width="0" style="27" hidden="1" customWidth="1"/>
    <col min="264" max="264" width="7.875" style="27" customWidth="1"/>
    <col min="265" max="265" width="23" style="27" customWidth="1"/>
    <col min="266" max="266" width="2" style="27" customWidth="1"/>
    <col min="267" max="267" width="36.75" style="27" customWidth="1"/>
    <col min="268" max="271" width="7.875" style="27" customWidth="1"/>
    <col min="272" max="273" width="4.25" style="27" customWidth="1"/>
    <col min="274" max="275" width="7.875" style="27" customWidth="1"/>
    <col min="276" max="276" width="1.875" style="27" customWidth="1"/>
    <col min="277" max="277" width="7.875" style="27" customWidth="1"/>
    <col min="278" max="278" width="1.875" style="27" customWidth="1"/>
    <col min="279" max="281" width="7.875" style="27" customWidth="1"/>
    <col min="282" max="515" width="8.25" style="27"/>
    <col min="516" max="516" width="4.125" style="27" customWidth="1"/>
    <col min="517" max="519" width="0" style="27" hidden="1" customWidth="1"/>
    <col min="520" max="520" width="7.875" style="27" customWidth="1"/>
    <col min="521" max="521" width="23" style="27" customWidth="1"/>
    <col min="522" max="522" width="2" style="27" customWidth="1"/>
    <col min="523" max="523" width="36.75" style="27" customWidth="1"/>
    <col min="524" max="527" width="7.875" style="27" customWidth="1"/>
    <col min="528" max="529" width="4.25" style="27" customWidth="1"/>
    <col min="530" max="531" width="7.875" style="27" customWidth="1"/>
    <col min="532" max="532" width="1.875" style="27" customWidth="1"/>
    <col min="533" max="533" width="7.875" style="27" customWidth="1"/>
    <col min="534" max="534" width="1.875" style="27" customWidth="1"/>
    <col min="535" max="537" width="7.875" style="27" customWidth="1"/>
    <col min="538" max="771" width="8.25" style="27"/>
    <col min="772" max="772" width="4.125" style="27" customWidth="1"/>
    <col min="773" max="775" width="0" style="27" hidden="1" customWidth="1"/>
    <col min="776" max="776" width="7.875" style="27" customWidth="1"/>
    <col min="777" max="777" width="23" style="27" customWidth="1"/>
    <col min="778" max="778" width="2" style="27" customWidth="1"/>
    <col min="779" max="779" width="36.75" style="27" customWidth="1"/>
    <col min="780" max="783" width="7.875" style="27" customWidth="1"/>
    <col min="784" max="785" width="4.25" style="27" customWidth="1"/>
    <col min="786" max="787" width="7.875" style="27" customWidth="1"/>
    <col min="788" max="788" width="1.875" style="27" customWidth="1"/>
    <col min="789" max="789" width="7.875" style="27" customWidth="1"/>
    <col min="790" max="790" width="1.875" style="27" customWidth="1"/>
    <col min="791" max="793" width="7.875" style="27" customWidth="1"/>
    <col min="794" max="1027" width="8.25" style="27"/>
    <col min="1028" max="1028" width="4.125" style="27" customWidth="1"/>
    <col min="1029" max="1031" width="0" style="27" hidden="1" customWidth="1"/>
    <col min="1032" max="1032" width="7.875" style="27" customWidth="1"/>
    <col min="1033" max="1033" width="23" style="27" customWidth="1"/>
    <col min="1034" max="1034" width="2" style="27" customWidth="1"/>
    <col min="1035" max="1035" width="36.75" style="27" customWidth="1"/>
    <col min="1036" max="1039" width="7.875" style="27" customWidth="1"/>
    <col min="1040" max="1041" width="4.25" style="27" customWidth="1"/>
    <col min="1042" max="1043" width="7.875" style="27" customWidth="1"/>
    <col min="1044" max="1044" width="1.875" style="27" customWidth="1"/>
    <col min="1045" max="1045" width="7.875" style="27" customWidth="1"/>
    <col min="1046" max="1046" width="1.875" style="27" customWidth="1"/>
    <col min="1047" max="1049" width="7.875" style="27" customWidth="1"/>
    <col min="1050" max="1283" width="8.25" style="27"/>
    <col min="1284" max="1284" width="4.125" style="27" customWidth="1"/>
    <col min="1285" max="1287" width="0" style="27" hidden="1" customWidth="1"/>
    <col min="1288" max="1288" width="7.875" style="27" customWidth="1"/>
    <col min="1289" max="1289" width="23" style="27" customWidth="1"/>
    <col min="1290" max="1290" width="2" style="27" customWidth="1"/>
    <col min="1291" max="1291" width="36.75" style="27" customWidth="1"/>
    <col min="1292" max="1295" width="7.875" style="27" customWidth="1"/>
    <col min="1296" max="1297" width="4.25" style="27" customWidth="1"/>
    <col min="1298" max="1299" width="7.875" style="27" customWidth="1"/>
    <col min="1300" max="1300" width="1.875" style="27" customWidth="1"/>
    <col min="1301" max="1301" width="7.875" style="27" customWidth="1"/>
    <col min="1302" max="1302" width="1.875" style="27" customWidth="1"/>
    <col min="1303" max="1305" width="7.875" style="27" customWidth="1"/>
    <col min="1306" max="1539" width="8.25" style="27"/>
    <col min="1540" max="1540" width="4.125" style="27" customWidth="1"/>
    <col min="1541" max="1543" width="0" style="27" hidden="1" customWidth="1"/>
    <col min="1544" max="1544" width="7.875" style="27" customWidth="1"/>
    <col min="1545" max="1545" width="23" style="27" customWidth="1"/>
    <col min="1546" max="1546" width="2" style="27" customWidth="1"/>
    <col min="1547" max="1547" width="36.75" style="27" customWidth="1"/>
    <col min="1548" max="1551" width="7.875" style="27" customWidth="1"/>
    <col min="1552" max="1553" width="4.25" style="27" customWidth="1"/>
    <col min="1554" max="1555" width="7.875" style="27" customWidth="1"/>
    <col min="1556" max="1556" width="1.875" style="27" customWidth="1"/>
    <col min="1557" max="1557" width="7.875" style="27" customWidth="1"/>
    <col min="1558" max="1558" width="1.875" style="27" customWidth="1"/>
    <col min="1559" max="1561" width="7.875" style="27" customWidth="1"/>
    <col min="1562" max="1795" width="8.25" style="27"/>
    <col min="1796" max="1796" width="4.125" style="27" customWidth="1"/>
    <col min="1797" max="1799" width="0" style="27" hidden="1" customWidth="1"/>
    <col min="1800" max="1800" width="7.875" style="27" customWidth="1"/>
    <col min="1801" max="1801" width="23" style="27" customWidth="1"/>
    <col min="1802" max="1802" width="2" style="27" customWidth="1"/>
    <col min="1803" max="1803" width="36.75" style="27" customWidth="1"/>
    <col min="1804" max="1807" width="7.875" style="27" customWidth="1"/>
    <col min="1808" max="1809" width="4.25" style="27" customWidth="1"/>
    <col min="1810" max="1811" width="7.875" style="27" customWidth="1"/>
    <col min="1812" max="1812" width="1.875" style="27" customWidth="1"/>
    <col min="1813" max="1813" width="7.875" style="27" customWidth="1"/>
    <col min="1814" max="1814" width="1.875" style="27" customWidth="1"/>
    <col min="1815" max="1817" width="7.875" style="27" customWidth="1"/>
    <col min="1818" max="2051" width="8.25" style="27"/>
    <col min="2052" max="2052" width="4.125" style="27" customWidth="1"/>
    <col min="2053" max="2055" width="0" style="27" hidden="1" customWidth="1"/>
    <col min="2056" max="2056" width="7.875" style="27" customWidth="1"/>
    <col min="2057" max="2057" width="23" style="27" customWidth="1"/>
    <col min="2058" max="2058" width="2" style="27" customWidth="1"/>
    <col min="2059" max="2059" width="36.75" style="27" customWidth="1"/>
    <col min="2060" max="2063" width="7.875" style="27" customWidth="1"/>
    <col min="2064" max="2065" width="4.25" style="27" customWidth="1"/>
    <col min="2066" max="2067" width="7.875" style="27" customWidth="1"/>
    <col min="2068" max="2068" width="1.875" style="27" customWidth="1"/>
    <col min="2069" max="2069" width="7.875" style="27" customWidth="1"/>
    <col min="2070" max="2070" width="1.875" style="27" customWidth="1"/>
    <col min="2071" max="2073" width="7.875" style="27" customWidth="1"/>
    <col min="2074" max="2307" width="8.25" style="27"/>
    <col min="2308" max="2308" width="4.125" style="27" customWidth="1"/>
    <col min="2309" max="2311" width="0" style="27" hidden="1" customWidth="1"/>
    <col min="2312" max="2312" width="7.875" style="27" customWidth="1"/>
    <col min="2313" max="2313" width="23" style="27" customWidth="1"/>
    <col min="2314" max="2314" width="2" style="27" customWidth="1"/>
    <col min="2315" max="2315" width="36.75" style="27" customWidth="1"/>
    <col min="2316" max="2319" width="7.875" style="27" customWidth="1"/>
    <col min="2320" max="2321" width="4.25" style="27" customWidth="1"/>
    <col min="2322" max="2323" width="7.875" style="27" customWidth="1"/>
    <col min="2324" max="2324" width="1.875" style="27" customWidth="1"/>
    <col min="2325" max="2325" width="7.875" style="27" customWidth="1"/>
    <col min="2326" max="2326" width="1.875" style="27" customWidth="1"/>
    <col min="2327" max="2329" width="7.875" style="27" customWidth="1"/>
    <col min="2330" max="2563" width="8.25" style="27"/>
    <col min="2564" max="2564" width="4.125" style="27" customWidth="1"/>
    <col min="2565" max="2567" width="0" style="27" hidden="1" customWidth="1"/>
    <col min="2568" max="2568" width="7.875" style="27" customWidth="1"/>
    <col min="2569" max="2569" width="23" style="27" customWidth="1"/>
    <col min="2570" max="2570" width="2" style="27" customWidth="1"/>
    <col min="2571" max="2571" width="36.75" style="27" customWidth="1"/>
    <col min="2572" max="2575" width="7.875" style="27" customWidth="1"/>
    <col min="2576" max="2577" width="4.25" style="27" customWidth="1"/>
    <col min="2578" max="2579" width="7.875" style="27" customWidth="1"/>
    <col min="2580" max="2580" width="1.875" style="27" customWidth="1"/>
    <col min="2581" max="2581" width="7.875" style="27" customWidth="1"/>
    <col min="2582" max="2582" width="1.875" style="27" customWidth="1"/>
    <col min="2583" max="2585" width="7.875" style="27" customWidth="1"/>
    <col min="2586" max="2819" width="8.25" style="27"/>
    <col min="2820" max="2820" width="4.125" style="27" customWidth="1"/>
    <col min="2821" max="2823" width="0" style="27" hidden="1" customWidth="1"/>
    <col min="2824" max="2824" width="7.875" style="27" customWidth="1"/>
    <col min="2825" max="2825" width="23" style="27" customWidth="1"/>
    <col min="2826" max="2826" width="2" style="27" customWidth="1"/>
    <col min="2827" max="2827" width="36.75" style="27" customWidth="1"/>
    <col min="2828" max="2831" width="7.875" style="27" customWidth="1"/>
    <col min="2832" max="2833" width="4.25" style="27" customWidth="1"/>
    <col min="2834" max="2835" width="7.875" style="27" customWidth="1"/>
    <col min="2836" max="2836" width="1.875" style="27" customWidth="1"/>
    <col min="2837" max="2837" width="7.875" style="27" customWidth="1"/>
    <col min="2838" max="2838" width="1.875" style="27" customWidth="1"/>
    <col min="2839" max="2841" width="7.875" style="27" customWidth="1"/>
    <col min="2842" max="3075" width="8.25" style="27"/>
    <col min="3076" max="3076" width="4.125" style="27" customWidth="1"/>
    <col min="3077" max="3079" width="0" style="27" hidden="1" customWidth="1"/>
    <col min="3080" max="3080" width="7.875" style="27" customWidth="1"/>
    <col min="3081" max="3081" width="23" style="27" customWidth="1"/>
    <col min="3082" max="3082" width="2" style="27" customWidth="1"/>
    <col min="3083" max="3083" width="36.75" style="27" customWidth="1"/>
    <col min="3084" max="3087" width="7.875" style="27" customWidth="1"/>
    <col min="3088" max="3089" width="4.25" style="27" customWidth="1"/>
    <col min="3090" max="3091" width="7.875" style="27" customWidth="1"/>
    <col min="3092" max="3092" width="1.875" style="27" customWidth="1"/>
    <col min="3093" max="3093" width="7.875" style="27" customWidth="1"/>
    <col min="3094" max="3094" width="1.875" style="27" customWidth="1"/>
    <col min="3095" max="3097" width="7.875" style="27" customWidth="1"/>
    <col min="3098" max="3331" width="8.25" style="27"/>
    <col min="3332" max="3332" width="4.125" style="27" customWidth="1"/>
    <col min="3333" max="3335" width="0" style="27" hidden="1" customWidth="1"/>
    <col min="3336" max="3336" width="7.875" style="27" customWidth="1"/>
    <col min="3337" max="3337" width="23" style="27" customWidth="1"/>
    <col min="3338" max="3338" width="2" style="27" customWidth="1"/>
    <col min="3339" max="3339" width="36.75" style="27" customWidth="1"/>
    <col min="3340" max="3343" width="7.875" style="27" customWidth="1"/>
    <col min="3344" max="3345" width="4.25" style="27" customWidth="1"/>
    <col min="3346" max="3347" width="7.875" style="27" customWidth="1"/>
    <col min="3348" max="3348" width="1.875" style="27" customWidth="1"/>
    <col min="3349" max="3349" width="7.875" style="27" customWidth="1"/>
    <col min="3350" max="3350" width="1.875" style="27" customWidth="1"/>
    <col min="3351" max="3353" width="7.875" style="27" customWidth="1"/>
    <col min="3354" max="3587" width="8.25" style="27"/>
    <col min="3588" max="3588" width="4.125" style="27" customWidth="1"/>
    <col min="3589" max="3591" width="0" style="27" hidden="1" customWidth="1"/>
    <col min="3592" max="3592" width="7.875" style="27" customWidth="1"/>
    <col min="3593" max="3593" width="23" style="27" customWidth="1"/>
    <col min="3594" max="3594" width="2" style="27" customWidth="1"/>
    <col min="3595" max="3595" width="36.75" style="27" customWidth="1"/>
    <col min="3596" max="3599" width="7.875" style="27" customWidth="1"/>
    <col min="3600" max="3601" width="4.25" style="27" customWidth="1"/>
    <col min="3602" max="3603" width="7.875" style="27" customWidth="1"/>
    <col min="3604" max="3604" width="1.875" style="27" customWidth="1"/>
    <col min="3605" max="3605" width="7.875" style="27" customWidth="1"/>
    <col min="3606" max="3606" width="1.875" style="27" customWidth="1"/>
    <col min="3607" max="3609" width="7.875" style="27" customWidth="1"/>
    <col min="3610" max="3843" width="8.25" style="27"/>
    <col min="3844" max="3844" width="4.125" style="27" customWidth="1"/>
    <col min="3845" max="3847" width="0" style="27" hidden="1" customWidth="1"/>
    <col min="3848" max="3848" width="7.875" style="27" customWidth="1"/>
    <col min="3849" max="3849" width="23" style="27" customWidth="1"/>
    <col min="3850" max="3850" width="2" style="27" customWidth="1"/>
    <col min="3851" max="3851" width="36.75" style="27" customWidth="1"/>
    <col min="3852" max="3855" width="7.875" style="27" customWidth="1"/>
    <col min="3856" max="3857" width="4.25" style="27" customWidth="1"/>
    <col min="3858" max="3859" width="7.875" style="27" customWidth="1"/>
    <col min="3860" max="3860" width="1.875" style="27" customWidth="1"/>
    <col min="3861" max="3861" width="7.875" style="27" customWidth="1"/>
    <col min="3862" max="3862" width="1.875" style="27" customWidth="1"/>
    <col min="3863" max="3865" width="7.875" style="27" customWidth="1"/>
    <col min="3866" max="4099" width="8.25" style="27"/>
    <col min="4100" max="4100" width="4.125" style="27" customWidth="1"/>
    <col min="4101" max="4103" width="0" style="27" hidden="1" customWidth="1"/>
    <col min="4104" max="4104" width="7.875" style="27" customWidth="1"/>
    <col min="4105" max="4105" width="23" style="27" customWidth="1"/>
    <col min="4106" max="4106" width="2" style="27" customWidth="1"/>
    <col min="4107" max="4107" width="36.75" style="27" customWidth="1"/>
    <col min="4108" max="4111" width="7.875" style="27" customWidth="1"/>
    <col min="4112" max="4113" width="4.25" style="27" customWidth="1"/>
    <col min="4114" max="4115" width="7.875" style="27" customWidth="1"/>
    <col min="4116" max="4116" width="1.875" style="27" customWidth="1"/>
    <col min="4117" max="4117" width="7.875" style="27" customWidth="1"/>
    <col min="4118" max="4118" width="1.875" style="27" customWidth="1"/>
    <col min="4119" max="4121" width="7.875" style="27" customWidth="1"/>
    <col min="4122" max="4355" width="8.25" style="27"/>
    <col min="4356" max="4356" width="4.125" style="27" customWidth="1"/>
    <col min="4357" max="4359" width="0" style="27" hidden="1" customWidth="1"/>
    <col min="4360" max="4360" width="7.875" style="27" customWidth="1"/>
    <col min="4361" max="4361" width="23" style="27" customWidth="1"/>
    <col min="4362" max="4362" width="2" style="27" customWidth="1"/>
    <col min="4363" max="4363" width="36.75" style="27" customWidth="1"/>
    <col min="4364" max="4367" width="7.875" style="27" customWidth="1"/>
    <col min="4368" max="4369" width="4.25" style="27" customWidth="1"/>
    <col min="4370" max="4371" width="7.875" style="27" customWidth="1"/>
    <col min="4372" max="4372" width="1.875" style="27" customWidth="1"/>
    <col min="4373" max="4373" width="7.875" style="27" customWidth="1"/>
    <col min="4374" max="4374" width="1.875" style="27" customWidth="1"/>
    <col min="4375" max="4377" width="7.875" style="27" customWidth="1"/>
    <col min="4378" max="4611" width="8.25" style="27"/>
    <col min="4612" max="4612" width="4.125" style="27" customWidth="1"/>
    <col min="4613" max="4615" width="0" style="27" hidden="1" customWidth="1"/>
    <col min="4616" max="4616" width="7.875" style="27" customWidth="1"/>
    <col min="4617" max="4617" width="23" style="27" customWidth="1"/>
    <col min="4618" max="4618" width="2" style="27" customWidth="1"/>
    <col min="4619" max="4619" width="36.75" style="27" customWidth="1"/>
    <col min="4620" max="4623" width="7.875" style="27" customWidth="1"/>
    <col min="4624" max="4625" width="4.25" style="27" customWidth="1"/>
    <col min="4626" max="4627" width="7.875" style="27" customWidth="1"/>
    <col min="4628" max="4628" width="1.875" style="27" customWidth="1"/>
    <col min="4629" max="4629" width="7.875" style="27" customWidth="1"/>
    <col min="4630" max="4630" width="1.875" style="27" customWidth="1"/>
    <col min="4631" max="4633" width="7.875" style="27" customWidth="1"/>
    <col min="4634" max="4867" width="8.25" style="27"/>
    <col min="4868" max="4868" width="4.125" style="27" customWidth="1"/>
    <col min="4869" max="4871" width="0" style="27" hidden="1" customWidth="1"/>
    <col min="4872" max="4872" width="7.875" style="27" customWidth="1"/>
    <col min="4873" max="4873" width="23" style="27" customWidth="1"/>
    <col min="4874" max="4874" width="2" style="27" customWidth="1"/>
    <col min="4875" max="4875" width="36.75" style="27" customWidth="1"/>
    <col min="4876" max="4879" width="7.875" style="27" customWidth="1"/>
    <col min="4880" max="4881" width="4.25" style="27" customWidth="1"/>
    <col min="4882" max="4883" width="7.875" style="27" customWidth="1"/>
    <col min="4884" max="4884" width="1.875" style="27" customWidth="1"/>
    <col min="4885" max="4885" width="7.875" style="27" customWidth="1"/>
    <col min="4886" max="4886" width="1.875" style="27" customWidth="1"/>
    <col min="4887" max="4889" width="7.875" style="27" customWidth="1"/>
    <col min="4890" max="5123" width="8.25" style="27"/>
    <col min="5124" max="5124" width="4.125" style="27" customWidth="1"/>
    <col min="5125" max="5127" width="0" style="27" hidden="1" customWidth="1"/>
    <col min="5128" max="5128" width="7.875" style="27" customWidth="1"/>
    <col min="5129" max="5129" width="23" style="27" customWidth="1"/>
    <col min="5130" max="5130" width="2" style="27" customWidth="1"/>
    <col min="5131" max="5131" width="36.75" style="27" customWidth="1"/>
    <col min="5132" max="5135" width="7.875" style="27" customWidth="1"/>
    <col min="5136" max="5137" width="4.25" style="27" customWidth="1"/>
    <col min="5138" max="5139" width="7.875" style="27" customWidth="1"/>
    <col min="5140" max="5140" width="1.875" style="27" customWidth="1"/>
    <col min="5141" max="5141" width="7.875" style="27" customWidth="1"/>
    <col min="5142" max="5142" width="1.875" style="27" customWidth="1"/>
    <col min="5143" max="5145" width="7.875" style="27" customWidth="1"/>
    <col min="5146" max="5379" width="8.25" style="27"/>
    <col min="5380" max="5380" width="4.125" style="27" customWidth="1"/>
    <col min="5381" max="5383" width="0" style="27" hidden="1" customWidth="1"/>
    <col min="5384" max="5384" width="7.875" style="27" customWidth="1"/>
    <col min="5385" max="5385" width="23" style="27" customWidth="1"/>
    <col min="5386" max="5386" width="2" style="27" customWidth="1"/>
    <col min="5387" max="5387" width="36.75" style="27" customWidth="1"/>
    <col min="5388" max="5391" width="7.875" style="27" customWidth="1"/>
    <col min="5392" max="5393" width="4.25" style="27" customWidth="1"/>
    <col min="5394" max="5395" width="7.875" style="27" customWidth="1"/>
    <col min="5396" max="5396" width="1.875" style="27" customWidth="1"/>
    <col min="5397" max="5397" width="7.875" style="27" customWidth="1"/>
    <col min="5398" max="5398" width="1.875" style="27" customWidth="1"/>
    <col min="5399" max="5401" width="7.875" style="27" customWidth="1"/>
    <col min="5402" max="5635" width="8.25" style="27"/>
    <col min="5636" max="5636" width="4.125" style="27" customWidth="1"/>
    <col min="5637" max="5639" width="0" style="27" hidden="1" customWidth="1"/>
    <col min="5640" max="5640" width="7.875" style="27" customWidth="1"/>
    <col min="5641" max="5641" width="23" style="27" customWidth="1"/>
    <col min="5642" max="5642" width="2" style="27" customWidth="1"/>
    <col min="5643" max="5643" width="36.75" style="27" customWidth="1"/>
    <col min="5644" max="5647" width="7.875" style="27" customWidth="1"/>
    <col min="5648" max="5649" width="4.25" style="27" customWidth="1"/>
    <col min="5650" max="5651" width="7.875" style="27" customWidth="1"/>
    <col min="5652" max="5652" width="1.875" style="27" customWidth="1"/>
    <col min="5653" max="5653" width="7.875" style="27" customWidth="1"/>
    <col min="5654" max="5654" width="1.875" style="27" customWidth="1"/>
    <col min="5655" max="5657" width="7.875" style="27" customWidth="1"/>
    <col min="5658" max="5891" width="8.25" style="27"/>
    <col min="5892" max="5892" width="4.125" style="27" customWidth="1"/>
    <col min="5893" max="5895" width="0" style="27" hidden="1" customWidth="1"/>
    <col min="5896" max="5896" width="7.875" style="27" customWidth="1"/>
    <col min="5897" max="5897" width="23" style="27" customWidth="1"/>
    <col min="5898" max="5898" width="2" style="27" customWidth="1"/>
    <col min="5899" max="5899" width="36.75" style="27" customWidth="1"/>
    <col min="5900" max="5903" width="7.875" style="27" customWidth="1"/>
    <col min="5904" max="5905" width="4.25" style="27" customWidth="1"/>
    <col min="5906" max="5907" width="7.875" style="27" customWidth="1"/>
    <col min="5908" max="5908" width="1.875" style="27" customWidth="1"/>
    <col min="5909" max="5909" width="7.875" style="27" customWidth="1"/>
    <col min="5910" max="5910" width="1.875" style="27" customWidth="1"/>
    <col min="5911" max="5913" width="7.875" style="27" customWidth="1"/>
    <col min="5914" max="6147" width="8.25" style="27"/>
    <col min="6148" max="6148" width="4.125" style="27" customWidth="1"/>
    <col min="6149" max="6151" width="0" style="27" hidden="1" customWidth="1"/>
    <col min="6152" max="6152" width="7.875" style="27" customWidth="1"/>
    <col min="6153" max="6153" width="23" style="27" customWidth="1"/>
    <col min="6154" max="6154" width="2" style="27" customWidth="1"/>
    <col min="6155" max="6155" width="36.75" style="27" customWidth="1"/>
    <col min="6156" max="6159" width="7.875" style="27" customWidth="1"/>
    <col min="6160" max="6161" width="4.25" style="27" customWidth="1"/>
    <col min="6162" max="6163" width="7.875" style="27" customWidth="1"/>
    <col min="6164" max="6164" width="1.875" style="27" customWidth="1"/>
    <col min="6165" max="6165" width="7.875" style="27" customWidth="1"/>
    <col min="6166" max="6166" width="1.875" style="27" customWidth="1"/>
    <col min="6167" max="6169" width="7.875" style="27" customWidth="1"/>
    <col min="6170" max="6403" width="8.25" style="27"/>
    <col min="6404" max="6404" width="4.125" style="27" customWidth="1"/>
    <col min="6405" max="6407" width="0" style="27" hidden="1" customWidth="1"/>
    <col min="6408" max="6408" width="7.875" style="27" customWidth="1"/>
    <col min="6409" max="6409" width="23" style="27" customWidth="1"/>
    <col min="6410" max="6410" width="2" style="27" customWidth="1"/>
    <col min="6411" max="6411" width="36.75" style="27" customWidth="1"/>
    <col min="6412" max="6415" width="7.875" style="27" customWidth="1"/>
    <col min="6416" max="6417" width="4.25" style="27" customWidth="1"/>
    <col min="6418" max="6419" width="7.875" style="27" customWidth="1"/>
    <col min="6420" max="6420" width="1.875" style="27" customWidth="1"/>
    <col min="6421" max="6421" width="7.875" style="27" customWidth="1"/>
    <col min="6422" max="6422" width="1.875" style="27" customWidth="1"/>
    <col min="6423" max="6425" width="7.875" style="27" customWidth="1"/>
    <col min="6426" max="6659" width="8.25" style="27"/>
    <col min="6660" max="6660" width="4.125" style="27" customWidth="1"/>
    <col min="6661" max="6663" width="0" style="27" hidden="1" customWidth="1"/>
    <col min="6664" max="6664" width="7.875" style="27" customWidth="1"/>
    <col min="6665" max="6665" width="23" style="27" customWidth="1"/>
    <col min="6666" max="6666" width="2" style="27" customWidth="1"/>
    <col min="6667" max="6667" width="36.75" style="27" customWidth="1"/>
    <col min="6668" max="6671" width="7.875" style="27" customWidth="1"/>
    <col min="6672" max="6673" width="4.25" style="27" customWidth="1"/>
    <col min="6674" max="6675" width="7.875" style="27" customWidth="1"/>
    <col min="6676" max="6676" width="1.875" style="27" customWidth="1"/>
    <col min="6677" max="6677" width="7.875" style="27" customWidth="1"/>
    <col min="6678" max="6678" width="1.875" style="27" customWidth="1"/>
    <col min="6679" max="6681" width="7.875" style="27" customWidth="1"/>
    <col min="6682" max="6915" width="8.25" style="27"/>
    <col min="6916" max="6916" width="4.125" style="27" customWidth="1"/>
    <col min="6917" max="6919" width="0" style="27" hidden="1" customWidth="1"/>
    <col min="6920" max="6920" width="7.875" style="27" customWidth="1"/>
    <col min="6921" max="6921" width="23" style="27" customWidth="1"/>
    <col min="6922" max="6922" width="2" style="27" customWidth="1"/>
    <col min="6923" max="6923" width="36.75" style="27" customWidth="1"/>
    <col min="6924" max="6927" width="7.875" style="27" customWidth="1"/>
    <col min="6928" max="6929" width="4.25" style="27" customWidth="1"/>
    <col min="6930" max="6931" width="7.875" style="27" customWidth="1"/>
    <col min="6932" max="6932" width="1.875" style="27" customWidth="1"/>
    <col min="6933" max="6933" width="7.875" style="27" customWidth="1"/>
    <col min="6934" max="6934" width="1.875" style="27" customWidth="1"/>
    <col min="6935" max="6937" width="7.875" style="27" customWidth="1"/>
    <col min="6938" max="7171" width="8.25" style="27"/>
    <col min="7172" max="7172" width="4.125" style="27" customWidth="1"/>
    <col min="7173" max="7175" width="0" style="27" hidden="1" customWidth="1"/>
    <col min="7176" max="7176" width="7.875" style="27" customWidth="1"/>
    <col min="7177" max="7177" width="23" style="27" customWidth="1"/>
    <col min="7178" max="7178" width="2" style="27" customWidth="1"/>
    <col min="7179" max="7179" width="36.75" style="27" customWidth="1"/>
    <col min="7180" max="7183" width="7.875" style="27" customWidth="1"/>
    <col min="7184" max="7185" width="4.25" style="27" customWidth="1"/>
    <col min="7186" max="7187" width="7.875" style="27" customWidth="1"/>
    <col min="7188" max="7188" width="1.875" style="27" customWidth="1"/>
    <col min="7189" max="7189" width="7.875" style="27" customWidth="1"/>
    <col min="7190" max="7190" width="1.875" style="27" customWidth="1"/>
    <col min="7191" max="7193" width="7.875" style="27" customWidth="1"/>
    <col min="7194" max="7427" width="8.25" style="27"/>
    <col min="7428" max="7428" width="4.125" style="27" customWidth="1"/>
    <col min="7429" max="7431" width="0" style="27" hidden="1" customWidth="1"/>
    <col min="7432" max="7432" width="7.875" style="27" customWidth="1"/>
    <col min="7433" max="7433" width="23" style="27" customWidth="1"/>
    <col min="7434" max="7434" width="2" style="27" customWidth="1"/>
    <col min="7435" max="7435" width="36.75" style="27" customWidth="1"/>
    <col min="7436" max="7439" width="7.875" style="27" customWidth="1"/>
    <col min="7440" max="7441" width="4.25" style="27" customWidth="1"/>
    <col min="7442" max="7443" width="7.875" style="27" customWidth="1"/>
    <col min="7444" max="7444" width="1.875" style="27" customWidth="1"/>
    <col min="7445" max="7445" width="7.875" style="27" customWidth="1"/>
    <col min="7446" max="7446" width="1.875" style="27" customWidth="1"/>
    <col min="7447" max="7449" width="7.875" style="27" customWidth="1"/>
    <col min="7450" max="7683" width="8.25" style="27"/>
    <col min="7684" max="7684" width="4.125" style="27" customWidth="1"/>
    <col min="7685" max="7687" width="0" style="27" hidden="1" customWidth="1"/>
    <col min="7688" max="7688" width="7.875" style="27" customWidth="1"/>
    <col min="7689" max="7689" width="23" style="27" customWidth="1"/>
    <col min="7690" max="7690" width="2" style="27" customWidth="1"/>
    <col min="7691" max="7691" width="36.75" style="27" customWidth="1"/>
    <col min="7692" max="7695" width="7.875" style="27" customWidth="1"/>
    <col min="7696" max="7697" width="4.25" style="27" customWidth="1"/>
    <col min="7698" max="7699" width="7.875" style="27" customWidth="1"/>
    <col min="7700" max="7700" width="1.875" style="27" customWidth="1"/>
    <col min="7701" max="7701" width="7.875" style="27" customWidth="1"/>
    <col min="7702" max="7702" width="1.875" style="27" customWidth="1"/>
    <col min="7703" max="7705" width="7.875" style="27" customWidth="1"/>
    <col min="7706" max="7939" width="8.25" style="27"/>
    <col min="7940" max="7940" width="4.125" style="27" customWidth="1"/>
    <col min="7941" max="7943" width="0" style="27" hidden="1" customWidth="1"/>
    <col min="7944" max="7944" width="7.875" style="27" customWidth="1"/>
    <col min="7945" max="7945" width="23" style="27" customWidth="1"/>
    <col min="7946" max="7946" width="2" style="27" customWidth="1"/>
    <col min="7947" max="7947" width="36.75" style="27" customWidth="1"/>
    <col min="7948" max="7951" width="7.875" style="27" customWidth="1"/>
    <col min="7952" max="7953" width="4.25" style="27" customWidth="1"/>
    <col min="7954" max="7955" width="7.875" style="27" customWidth="1"/>
    <col min="7956" max="7956" width="1.875" style="27" customWidth="1"/>
    <col min="7957" max="7957" width="7.875" style="27" customWidth="1"/>
    <col min="7958" max="7958" width="1.875" style="27" customWidth="1"/>
    <col min="7959" max="7961" width="7.875" style="27" customWidth="1"/>
    <col min="7962" max="8195" width="8.25" style="27"/>
    <col min="8196" max="8196" width="4.125" style="27" customWidth="1"/>
    <col min="8197" max="8199" width="0" style="27" hidden="1" customWidth="1"/>
    <col min="8200" max="8200" width="7.875" style="27" customWidth="1"/>
    <col min="8201" max="8201" width="23" style="27" customWidth="1"/>
    <col min="8202" max="8202" width="2" style="27" customWidth="1"/>
    <col min="8203" max="8203" width="36.75" style="27" customWidth="1"/>
    <col min="8204" max="8207" width="7.875" style="27" customWidth="1"/>
    <col min="8208" max="8209" width="4.25" style="27" customWidth="1"/>
    <col min="8210" max="8211" width="7.875" style="27" customWidth="1"/>
    <col min="8212" max="8212" width="1.875" style="27" customWidth="1"/>
    <col min="8213" max="8213" width="7.875" style="27" customWidth="1"/>
    <col min="8214" max="8214" width="1.875" style="27" customWidth="1"/>
    <col min="8215" max="8217" width="7.875" style="27" customWidth="1"/>
    <col min="8218" max="8451" width="8.25" style="27"/>
    <col min="8452" max="8452" width="4.125" style="27" customWidth="1"/>
    <col min="8453" max="8455" width="0" style="27" hidden="1" customWidth="1"/>
    <col min="8456" max="8456" width="7.875" style="27" customWidth="1"/>
    <col min="8457" max="8457" width="23" style="27" customWidth="1"/>
    <col min="8458" max="8458" width="2" style="27" customWidth="1"/>
    <col min="8459" max="8459" width="36.75" style="27" customWidth="1"/>
    <col min="8460" max="8463" width="7.875" style="27" customWidth="1"/>
    <col min="8464" max="8465" width="4.25" style="27" customWidth="1"/>
    <col min="8466" max="8467" width="7.875" style="27" customWidth="1"/>
    <col min="8468" max="8468" width="1.875" style="27" customWidth="1"/>
    <col min="8469" max="8469" width="7.875" style="27" customWidth="1"/>
    <col min="8470" max="8470" width="1.875" style="27" customWidth="1"/>
    <col min="8471" max="8473" width="7.875" style="27" customWidth="1"/>
    <col min="8474" max="8707" width="8.25" style="27"/>
    <col min="8708" max="8708" width="4.125" style="27" customWidth="1"/>
    <col min="8709" max="8711" width="0" style="27" hidden="1" customWidth="1"/>
    <col min="8712" max="8712" width="7.875" style="27" customWidth="1"/>
    <col min="8713" max="8713" width="23" style="27" customWidth="1"/>
    <col min="8714" max="8714" width="2" style="27" customWidth="1"/>
    <col min="8715" max="8715" width="36.75" style="27" customWidth="1"/>
    <col min="8716" max="8719" width="7.875" style="27" customWidth="1"/>
    <col min="8720" max="8721" width="4.25" style="27" customWidth="1"/>
    <col min="8722" max="8723" width="7.875" style="27" customWidth="1"/>
    <col min="8724" max="8724" width="1.875" style="27" customWidth="1"/>
    <col min="8725" max="8725" width="7.875" style="27" customWidth="1"/>
    <col min="8726" max="8726" width="1.875" style="27" customWidth="1"/>
    <col min="8727" max="8729" width="7.875" style="27" customWidth="1"/>
    <col min="8730" max="8963" width="8.25" style="27"/>
    <col min="8964" max="8964" width="4.125" style="27" customWidth="1"/>
    <col min="8965" max="8967" width="0" style="27" hidden="1" customWidth="1"/>
    <col min="8968" max="8968" width="7.875" style="27" customWidth="1"/>
    <col min="8969" max="8969" width="23" style="27" customWidth="1"/>
    <col min="8970" max="8970" width="2" style="27" customWidth="1"/>
    <col min="8971" max="8971" width="36.75" style="27" customWidth="1"/>
    <col min="8972" max="8975" width="7.875" style="27" customWidth="1"/>
    <col min="8976" max="8977" width="4.25" style="27" customWidth="1"/>
    <col min="8978" max="8979" width="7.875" style="27" customWidth="1"/>
    <col min="8980" max="8980" width="1.875" style="27" customWidth="1"/>
    <col min="8981" max="8981" width="7.875" style="27" customWidth="1"/>
    <col min="8982" max="8982" width="1.875" style="27" customWidth="1"/>
    <col min="8983" max="8985" width="7.875" style="27" customWidth="1"/>
    <col min="8986" max="9219" width="8.25" style="27"/>
    <col min="9220" max="9220" width="4.125" style="27" customWidth="1"/>
    <col min="9221" max="9223" width="0" style="27" hidden="1" customWidth="1"/>
    <col min="9224" max="9224" width="7.875" style="27" customWidth="1"/>
    <col min="9225" max="9225" width="23" style="27" customWidth="1"/>
    <col min="9226" max="9226" width="2" style="27" customWidth="1"/>
    <col min="9227" max="9227" width="36.75" style="27" customWidth="1"/>
    <col min="9228" max="9231" width="7.875" style="27" customWidth="1"/>
    <col min="9232" max="9233" width="4.25" style="27" customWidth="1"/>
    <col min="9234" max="9235" width="7.875" style="27" customWidth="1"/>
    <col min="9236" max="9236" width="1.875" style="27" customWidth="1"/>
    <col min="9237" max="9237" width="7.875" style="27" customWidth="1"/>
    <col min="9238" max="9238" width="1.875" style="27" customWidth="1"/>
    <col min="9239" max="9241" width="7.875" style="27" customWidth="1"/>
    <col min="9242" max="9475" width="8.25" style="27"/>
    <col min="9476" max="9476" width="4.125" style="27" customWidth="1"/>
    <col min="9477" max="9479" width="0" style="27" hidden="1" customWidth="1"/>
    <col min="9480" max="9480" width="7.875" style="27" customWidth="1"/>
    <col min="9481" max="9481" width="23" style="27" customWidth="1"/>
    <col min="9482" max="9482" width="2" style="27" customWidth="1"/>
    <col min="9483" max="9483" width="36.75" style="27" customWidth="1"/>
    <col min="9484" max="9487" width="7.875" style="27" customWidth="1"/>
    <col min="9488" max="9489" width="4.25" style="27" customWidth="1"/>
    <col min="9490" max="9491" width="7.875" style="27" customWidth="1"/>
    <col min="9492" max="9492" width="1.875" style="27" customWidth="1"/>
    <col min="9493" max="9493" width="7.875" style="27" customWidth="1"/>
    <col min="9494" max="9494" width="1.875" style="27" customWidth="1"/>
    <col min="9495" max="9497" width="7.875" style="27" customWidth="1"/>
    <col min="9498" max="9731" width="8.25" style="27"/>
    <col min="9732" max="9732" width="4.125" style="27" customWidth="1"/>
    <col min="9733" max="9735" width="0" style="27" hidden="1" customWidth="1"/>
    <col min="9736" max="9736" width="7.875" style="27" customWidth="1"/>
    <col min="9737" max="9737" width="23" style="27" customWidth="1"/>
    <col min="9738" max="9738" width="2" style="27" customWidth="1"/>
    <col min="9739" max="9739" width="36.75" style="27" customWidth="1"/>
    <col min="9740" max="9743" width="7.875" style="27" customWidth="1"/>
    <col min="9744" max="9745" width="4.25" style="27" customWidth="1"/>
    <col min="9746" max="9747" width="7.875" style="27" customWidth="1"/>
    <col min="9748" max="9748" width="1.875" style="27" customWidth="1"/>
    <col min="9749" max="9749" width="7.875" style="27" customWidth="1"/>
    <col min="9750" max="9750" width="1.875" style="27" customWidth="1"/>
    <col min="9751" max="9753" width="7.875" style="27" customWidth="1"/>
    <col min="9754" max="9987" width="8.25" style="27"/>
    <col min="9988" max="9988" width="4.125" style="27" customWidth="1"/>
    <col min="9989" max="9991" width="0" style="27" hidden="1" customWidth="1"/>
    <col min="9992" max="9992" width="7.875" style="27" customWidth="1"/>
    <col min="9993" max="9993" width="23" style="27" customWidth="1"/>
    <col min="9994" max="9994" width="2" style="27" customWidth="1"/>
    <col min="9995" max="9995" width="36.75" style="27" customWidth="1"/>
    <col min="9996" max="9999" width="7.875" style="27" customWidth="1"/>
    <col min="10000" max="10001" width="4.25" style="27" customWidth="1"/>
    <col min="10002" max="10003" width="7.875" style="27" customWidth="1"/>
    <col min="10004" max="10004" width="1.875" style="27" customWidth="1"/>
    <col min="10005" max="10005" width="7.875" style="27" customWidth="1"/>
    <col min="10006" max="10006" width="1.875" style="27" customWidth="1"/>
    <col min="10007" max="10009" width="7.875" style="27" customWidth="1"/>
    <col min="10010" max="10243" width="8.25" style="27"/>
    <col min="10244" max="10244" width="4.125" style="27" customWidth="1"/>
    <col min="10245" max="10247" width="0" style="27" hidden="1" customWidth="1"/>
    <col min="10248" max="10248" width="7.875" style="27" customWidth="1"/>
    <col min="10249" max="10249" width="23" style="27" customWidth="1"/>
    <col min="10250" max="10250" width="2" style="27" customWidth="1"/>
    <col min="10251" max="10251" width="36.75" style="27" customWidth="1"/>
    <col min="10252" max="10255" width="7.875" style="27" customWidth="1"/>
    <col min="10256" max="10257" width="4.25" style="27" customWidth="1"/>
    <col min="10258" max="10259" width="7.875" style="27" customWidth="1"/>
    <col min="10260" max="10260" width="1.875" style="27" customWidth="1"/>
    <col min="10261" max="10261" width="7.875" style="27" customWidth="1"/>
    <col min="10262" max="10262" width="1.875" style="27" customWidth="1"/>
    <col min="10263" max="10265" width="7.875" style="27" customWidth="1"/>
    <col min="10266" max="10499" width="8.25" style="27"/>
    <col min="10500" max="10500" width="4.125" style="27" customWidth="1"/>
    <col min="10501" max="10503" width="0" style="27" hidden="1" customWidth="1"/>
    <col min="10504" max="10504" width="7.875" style="27" customWidth="1"/>
    <col min="10505" max="10505" width="23" style="27" customWidth="1"/>
    <col min="10506" max="10506" width="2" style="27" customWidth="1"/>
    <col min="10507" max="10507" width="36.75" style="27" customWidth="1"/>
    <col min="10508" max="10511" width="7.875" style="27" customWidth="1"/>
    <col min="10512" max="10513" width="4.25" style="27" customWidth="1"/>
    <col min="10514" max="10515" width="7.875" style="27" customWidth="1"/>
    <col min="10516" max="10516" width="1.875" style="27" customWidth="1"/>
    <col min="10517" max="10517" width="7.875" style="27" customWidth="1"/>
    <col min="10518" max="10518" width="1.875" style="27" customWidth="1"/>
    <col min="10519" max="10521" width="7.875" style="27" customWidth="1"/>
    <col min="10522" max="10755" width="8.25" style="27"/>
    <col min="10756" max="10756" width="4.125" style="27" customWidth="1"/>
    <col min="10757" max="10759" width="0" style="27" hidden="1" customWidth="1"/>
    <col min="10760" max="10760" width="7.875" style="27" customWidth="1"/>
    <col min="10761" max="10761" width="23" style="27" customWidth="1"/>
    <col min="10762" max="10762" width="2" style="27" customWidth="1"/>
    <col min="10763" max="10763" width="36.75" style="27" customWidth="1"/>
    <col min="10764" max="10767" width="7.875" style="27" customWidth="1"/>
    <col min="10768" max="10769" width="4.25" style="27" customWidth="1"/>
    <col min="10770" max="10771" width="7.875" style="27" customWidth="1"/>
    <col min="10772" max="10772" width="1.875" style="27" customWidth="1"/>
    <col min="10773" max="10773" width="7.875" style="27" customWidth="1"/>
    <col min="10774" max="10774" width="1.875" style="27" customWidth="1"/>
    <col min="10775" max="10777" width="7.875" style="27" customWidth="1"/>
    <col min="10778" max="11011" width="8.25" style="27"/>
    <col min="11012" max="11012" width="4.125" style="27" customWidth="1"/>
    <col min="11013" max="11015" width="0" style="27" hidden="1" customWidth="1"/>
    <col min="11016" max="11016" width="7.875" style="27" customWidth="1"/>
    <col min="11017" max="11017" width="23" style="27" customWidth="1"/>
    <col min="11018" max="11018" width="2" style="27" customWidth="1"/>
    <col min="11019" max="11019" width="36.75" style="27" customWidth="1"/>
    <col min="11020" max="11023" width="7.875" style="27" customWidth="1"/>
    <col min="11024" max="11025" width="4.25" style="27" customWidth="1"/>
    <col min="11026" max="11027" width="7.875" style="27" customWidth="1"/>
    <col min="11028" max="11028" width="1.875" style="27" customWidth="1"/>
    <col min="11029" max="11029" width="7.875" style="27" customWidth="1"/>
    <col min="11030" max="11030" width="1.875" style="27" customWidth="1"/>
    <col min="11031" max="11033" width="7.875" style="27" customWidth="1"/>
    <col min="11034" max="11267" width="8.25" style="27"/>
    <col min="11268" max="11268" width="4.125" style="27" customWidth="1"/>
    <col min="11269" max="11271" width="0" style="27" hidden="1" customWidth="1"/>
    <col min="11272" max="11272" width="7.875" style="27" customWidth="1"/>
    <col min="11273" max="11273" width="23" style="27" customWidth="1"/>
    <col min="11274" max="11274" width="2" style="27" customWidth="1"/>
    <col min="11275" max="11275" width="36.75" style="27" customWidth="1"/>
    <col min="11276" max="11279" width="7.875" style="27" customWidth="1"/>
    <col min="11280" max="11281" width="4.25" style="27" customWidth="1"/>
    <col min="11282" max="11283" width="7.875" style="27" customWidth="1"/>
    <col min="11284" max="11284" width="1.875" style="27" customWidth="1"/>
    <col min="11285" max="11285" width="7.875" style="27" customWidth="1"/>
    <col min="11286" max="11286" width="1.875" style="27" customWidth="1"/>
    <col min="11287" max="11289" width="7.875" style="27" customWidth="1"/>
    <col min="11290" max="11523" width="8.25" style="27"/>
    <col min="11524" max="11524" width="4.125" style="27" customWidth="1"/>
    <col min="11525" max="11527" width="0" style="27" hidden="1" customWidth="1"/>
    <col min="11528" max="11528" width="7.875" style="27" customWidth="1"/>
    <col min="11529" max="11529" width="23" style="27" customWidth="1"/>
    <col min="11530" max="11530" width="2" style="27" customWidth="1"/>
    <col min="11531" max="11531" width="36.75" style="27" customWidth="1"/>
    <col min="11532" max="11535" width="7.875" style="27" customWidth="1"/>
    <col min="11536" max="11537" width="4.25" style="27" customWidth="1"/>
    <col min="11538" max="11539" width="7.875" style="27" customWidth="1"/>
    <col min="11540" max="11540" width="1.875" style="27" customWidth="1"/>
    <col min="11541" max="11541" width="7.875" style="27" customWidth="1"/>
    <col min="11542" max="11542" width="1.875" style="27" customWidth="1"/>
    <col min="11543" max="11545" width="7.875" style="27" customWidth="1"/>
    <col min="11546" max="11779" width="8.25" style="27"/>
    <col min="11780" max="11780" width="4.125" style="27" customWidth="1"/>
    <col min="11781" max="11783" width="0" style="27" hidden="1" customWidth="1"/>
    <col min="11784" max="11784" width="7.875" style="27" customWidth="1"/>
    <col min="11785" max="11785" width="23" style="27" customWidth="1"/>
    <col min="11786" max="11786" width="2" style="27" customWidth="1"/>
    <col min="11787" max="11787" width="36.75" style="27" customWidth="1"/>
    <col min="11788" max="11791" width="7.875" style="27" customWidth="1"/>
    <col min="11792" max="11793" width="4.25" style="27" customWidth="1"/>
    <col min="11794" max="11795" width="7.875" style="27" customWidth="1"/>
    <col min="11796" max="11796" width="1.875" style="27" customWidth="1"/>
    <col min="11797" max="11797" width="7.875" style="27" customWidth="1"/>
    <col min="11798" max="11798" width="1.875" style="27" customWidth="1"/>
    <col min="11799" max="11801" width="7.875" style="27" customWidth="1"/>
    <col min="11802" max="12035" width="8.25" style="27"/>
    <col min="12036" max="12036" width="4.125" style="27" customWidth="1"/>
    <col min="12037" max="12039" width="0" style="27" hidden="1" customWidth="1"/>
    <col min="12040" max="12040" width="7.875" style="27" customWidth="1"/>
    <col min="12041" max="12041" width="23" style="27" customWidth="1"/>
    <col min="12042" max="12042" width="2" style="27" customWidth="1"/>
    <col min="12043" max="12043" width="36.75" style="27" customWidth="1"/>
    <col min="12044" max="12047" width="7.875" style="27" customWidth="1"/>
    <col min="12048" max="12049" width="4.25" style="27" customWidth="1"/>
    <col min="12050" max="12051" width="7.875" style="27" customWidth="1"/>
    <col min="12052" max="12052" width="1.875" style="27" customWidth="1"/>
    <col min="12053" max="12053" width="7.875" style="27" customWidth="1"/>
    <col min="12054" max="12054" width="1.875" style="27" customWidth="1"/>
    <col min="12055" max="12057" width="7.875" style="27" customWidth="1"/>
    <col min="12058" max="12291" width="8.25" style="27"/>
    <col min="12292" max="12292" width="4.125" style="27" customWidth="1"/>
    <col min="12293" max="12295" width="0" style="27" hidden="1" customWidth="1"/>
    <col min="12296" max="12296" width="7.875" style="27" customWidth="1"/>
    <col min="12297" max="12297" width="23" style="27" customWidth="1"/>
    <col min="12298" max="12298" width="2" style="27" customWidth="1"/>
    <col min="12299" max="12299" width="36.75" style="27" customWidth="1"/>
    <col min="12300" max="12303" width="7.875" style="27" customWidth="1"/>
    <col min="12304" max="12305" width="4.25" style="27" customWidth="1"/>
    <col min="12306" max="12307" width="7.875" style="27" customWidth="1"/>
    <col min="12308" max="12308" width="1.875" style="27" customWidth="1"/>
    <col min="12309" max="12309" width="7.875" style="27" customWidth="1"/>
    <col min="12310" max="12310" width="1.875" style="27" customWidth="1"/>
    <col min="12311" max="12313" width="7.875" style="27" customWidth="1"/>
    <col min="12314" max="12547" width="8.25" style="27"/>
    <col min="12548" max="12548" width="4.125" style="27" customWidth="1"/>
    <col min="12549" max="12551" width="0" style="27" hidden="1" customWidth="1"/>
    <col min="12552" max="12552" width="7.875" style="27" customWidth="1"/>
    <col min="12553" max="12553" width="23" style="27" customWidth="1"/>
    <col min="12554" max="12554" width="2" style="27" customWidth="1"/>
    <col min="12555" max="12555" width="36.75" style="27" customWidth="1"/>
    <col min="12556" max="12559" width="7.875" style="27" customWidth="1"/>
    <col min="12560" max="12561" width="4.25" style="27" customWidth="1"/>
    <col min="12562" max="12563" width="7.875" style="27" customWidth="1"/>
    <col min="12564" max="12564" width="1.875" style="27" customWidth="1"/>
    <col min="12565" max="12565" width="7.875" style="27" customWidth="1"/>
    <col min="12566" max="12566" width="1.875" style="27" customWidth="1"/>
    <col min="12567" max="12569" width="7.875" style="27" customWidth="1"/>
    <col min="12570" max="12803" width="8.25" style="27"/>
    <col min="12804" max="12804" width="4.125" style="27" customWidth="1"/>
    <col min="12805" max="12807" width="0" style="27" hidden="1" customWidth="1"/>
    <col min="12808" max="12808" width="7.875" style="27" customWidth="1"/>
    <col min="12809" max="12809" width="23" style="27" customWidth="1"/>
    <col min="12810" max="12810" width="2" style="27" customWidth="1"/>
    <col min="12811" max="12811" width="36.75" style="27" customWidth="1"/>
    <col min="12812" max="12815" width="7.875" style="27" customWidth="1"/>
    <col min="12816" max="12817" width="4.25" style="27" customWidth="1"/>
    <col min="12818" max="12819" width="7.875" style="27" customWidth="1"/>
    <col min="12820" max="12820" width="1.875" style="27" customWidth="1"/>
    <col min="12821" max="12821" width="7.875" style="27" customWidth="1"/>
    <col min="12822" max="12822" width="1.875" style="27" customWidth="1"/>
    <col min="12823" max="12825" width="7.875" style="27" customWidth="1"/>
    <col min="12826" max="13059" width="8.25" style="27"/>
    <col min="13060" max="13060" width="4.125" style="27" customWidth="1"/>
    <col min="13061" max="13063" width="0" style="27" hidden="1" customWidth="1"/>
    <col min="13064" max="13064" width="7.875" style="27" customWidth="1"/>
    <col min="13065" max="13065" width="23" style="27" customWidth="1"/>
    <col min="13066" max="13066" width="2" style="27" customWidth="1"/>
    <col min="13067" max="13067" width="36.75" style="27" customWidth="1"/>
    <col min="13068" max="13071" width="7.875" style="27" customWidth="1"/>
    <col min="13072" max="13073" width="4.25" style="27" customWidth="1"/>
    <col min="13074" max="13075" width="7.875" style="27" customWidth="1"/>
    <col min="13076" max="13076" width="1.875" style="27" customWidth="1"/>
    <col min="13077" max="13077" width="7.875" style="27" customWidth="1"/>
    <col min="13078" max="13078" width="1.875" style="27" customWidth="1"/>
    <col min="13079" max="13081" width="7.875" style="27" customWidth="1"/>
    <col min="13082" max="13315" width="8.25" style="27"/>
    <col min="13316" max="13316" width="4.125" style="27" customWidth="1"/>
    <col min="13317" max="13319" width="0" style="27" hidden="1" customWidth="1"/>
    <col min="13320" max="13320" width="7.875" style="27" customWidth="1"/>
    <col min="13321" max="13321" width="23" style="27" customWidth="1"/>
    <col min="13322" max="13322" width="2" style="27" customWidth="1"/>
    <col min="13323" max="13323" width="36.75" style="27" customWidth="1"/>
    <col min="13324" max="13327" width="7.875" style="27" customWidth="1"/>
    <col min="13328" max="13329" width="4.25" style="27" customWidth="1"/>
    <col min="13330" max="13331" width="7.875" style="27" customWidth="1"/>
    <col min="13332" max="13332" width="1.875" style="27" customWidth="1"/>
    <col min="13333" max="13333" width="7.875" style="27" customWidth="1"/>
    <col min="13334" max="13334" width="1.875" style="27" customWidth="1"/>
    <col min="13335" max="13337" width="7.875" style="27" customWidth="1"/>
    <col min="13338" max="13571" width="8.25" style="27"/>
    <col min="13572" max="13572" width="4.125" style="27" customWidth="1"/>
    <col min="13573" max="13575" width="0" style="27" hidden="1" customWidth="1"/>
    <col min="13576" max="13576" width="7.875" style="27" customWidth="1"/>
    <col min="13577" max="13577" width="23" style="27" customWidth="1"/>
    <col min="13578" max="13578" width="2" style="27" customWidth="1"/>
    <col min="13579" max="13579" width="36.75" style="27" customWidth="1"/>
    <col min="13580" max="13583" width="7.875" style="27" customWidth="1"/>
    <col min="13584" max="13585" width="4.25" style="27" customWidth="1"/>
    <col min="13586" max="13587" width="7.875" style="27" customWidth="1"/>
    <col min="13588" max="13588" width="1.875" style="27" customWidth="1"/>
    <col min="13589" max="13589" width="7.875" style="27" customWidth="1"/>
    <col min="13590" max="13590" width="1.875" style="27" customWidth="1"/>
    <col min="13591" max="13593" width="7.875" style="27" customWidth="1"/>
    <col min="13594" max="13827" width="8.25" style="27"/>
    <col min="13828" max="13828" width="4.125" style="27" customWidth="1"/>
    <col min="13829" max="13831" width="0" style="27" hidden="1" customWidth="1"/>
    <col min="13832" max="13832" width="7.875" style="27" customWidth="1"/>
    <col min="13833" max="13833" width="23" style="27" customWidth="1"/>
    <col min="13834" max="13834" width="2" style="27" customWidth="1"/>
    <col min="13835" max="13835" width="36.75" style="27" customWidth="1"/>
    <col min="13836" max="13839" width="7.875" style="27" customWidth="1"/>
    <col min="13840" max="13841" width="4.25" style="27" customWidth="1"/>
    <col min="13842" max="13843" width="7.875" style="27" customWidth="1"/>
    <col min="13844" max="13844" width="1.875" style="27" customWidth="1"/>
    <col min="13845" max="13845" width="7.875" style="27" customWidth="1"/>
    <col min="13846" max="13846" width="1.875" style="27" customWidth="1"/>
    <col min="13847" max="13849" width="7.875" style="27" customWidth="1"/>
    <col min="13850" max="14083" width="8.25" style="27"/>
    <col min="14084" max="14084" width="4.125" style="27" customWidth="1"/>
    <col min="14085" max="14087" width="0" style="27" hidden="1" customWidth="1"/>
    <col min="14088" max="14088" width="7.875" style="27" customWidth="1"/>
    <col min="14089" max="14089" width="23" style="27" customWidth="1"/>
    <col min="14090" max="14090" width="2" style="27" customWidth="1"/>
    <col min="14091" max="14091" width="36.75" style="27" customWidth="1"/>
    <col min="14092" max="14095" width="7.875" style="27" customWidth="1"/>
    <col min="14096" max="14097" width="4.25" style="27" customWidth="1"/>
    <col min="14098" max="14099" width="7.875" style="27" customWidth="1"/>
    <col min="14100" max="14100" width="1.875" style="27" customWidth="1"/>
    <col min="14101" max="14101" width="7.875" style="27" customWidth="1"/>
    <col min="14102" max="14102" width="1.875" style="27" customWidth="1"/>
    <col min="14103" max="14105" width="7.875" style="27" customWidth="1"/>
    <col min="14106" max="14339" width="8.25" style="27"/>
    <col min="14340" max="14340" width="4.125" style="27" customWidth="1"/>
    <col min="14341" max="14343" width="0" style="27" hidden="1" customWidth="1"/>
    <col min="14344" max="14344" width="7.875" style="27" customWidth="1"/>
    <col min="14345" max="14345" width="23" style="27" customWidth="1"/>
    <col min="14346" max="14346" width="2" style="27" customWidth="1"/>
    <col min="14347" max="14347" width="36.75" style="27" customWidth="1"/>
    <col min="14348" max="14351" width="7.875" style="27" customWidth="1"/>
    <col min="14352" max="14353" width="4.25" style="27" customWidth="1"/>
    <col min="14354" max="14355" width="7.875" style="27" customWidth="1"/>
    <col min="14356" max="14356" width="1.875" style="27" customWidth="1"/>
    <col min="14357" max="14357" width="7.875" style="27" customWidth="1"/>
    <col min="14358" max="14358" width="1.875" style="27" customWidth="1"/>
    <col min="14359" max="14361" width="7.875" style="27" customWidth="1"/>
    <col min="14362" max="14595" width="8.25" style="27"/>
    <col min="14596" max="14596" width="4.125" style="27" customWidth="1"/>
    <col min="14597" max="14599" width="0" style="27" hidden="1" customWidth="1"/>
    <col min="14600" max="14600" width="7.875" style="27" customWidth="1"/>
    <col min="14601" max="14601" width="23" style="27" customWidth="1"/>
    <col min="14602" max="14602" width="2" style="27" customWidth="1"/>
    <col min="14603" max="14603" width="36.75" style="27" customWidth="1"/>
    <col min="14604" max="14607" width="7.875" style="27" customWidth="1"/>
    <col min="14608" max="14609" width="4.25" style="27" customWidth="1"/>
    <col min="14610" max="14611" width="7.875" style="27" customWidth="1"/>
    <col min="14612" max="14612" width="1.875" style="27" customWidth="1"/>
    <col min="14613" max="14613" width="7.875" style="27" customWidth="1"/>
    <col min="14614" max="14614" width="1.875" style="27" customWidth="1"/>
    <col min="14615" max="14617" width="7.875" style="27" customWidth="1"/>
    <col min="14618" max="14851" width="8.25" style="27"/>
    <col min="14852" max="14852" width="4.125" style="27" customWidth="1"/>
    <col min="14853" max="14855" width="0" style="27" hidden="1" customWidth="1"/>
    <col min="14856" max="14856" width="7.875" style="27" customWidth="1"/>
    <col min="14857" max="14857" width="23" style="27" customWidth="1"/>
    <col min="14858" max="14858" width="2" style="27" customWidth="1"/>
    <col min="14859" max="14859" width="36.75" style="27" customWidth="1"/>
    <col min="14860" max="14863" width="7.875" style="27" customWidth="1"/>
    <col min="14864" max="14865" width="4.25" style="27" customWidth="1"/>
    <col min="14866" max="14867" width="7.875" style="27" customWidth="1"/>
    <col min="14868" max="14868" width="1.875" style="27" customWidth="1"/>
    <col min="14869" max="14869" width="7.875" style="27" customWidth="1"/>
    <col min="14870" max="14870" width="1.875" style="27" customWidth="1"/>
    <col min="14871" max="14873" width="7.875" style="27" customWidth="1"/>
    <col min="14874" max="15107" width="8.25" style="27"/>
    <col min="15108" max="15108" width="4.125" style="27" customWidth="1"/>
    <col min="15109" max="15111" width="0" style="27" hidden="1" customWidth="1"/>
    <col min="15112" max="15112" width="7.875" style="27" customWidth="1"/>
    <col min="15113" max="15113" width="23" style="27" customWidth="1"/>
    <col min="15114" max="15114" width="2" style="27" customWidth="1"/>
    <col min="15115" max="15115" width="36.75" style="27" customWidth="1"/>
    <col min="15116" max="15119" width="7.875" style="27" customWidth="1"/>
    <col min="15120" max="15121" width="4.25" style="27" customWidth="1"/>
    <col min="15122" max="15123" width="7.875" style="27" customWidth="1"/>
    <col min="15124" max="15124" width="1.875" style="27" customWidth="1"/>
    <col min="15125" max="15125" width="7.875" style="27" customWidth="1"/>
    <col min="15126" max="15126" width="1.875" style="27" customWidth="1"/>
    <col min="15127" max="15129" width="7.875" style="27" customWidth="1"/>
    <col min="15130" max="15363" width="8.25" style="27"/>
    <col min="15364" max="15364" width="4.125" style="27" customWidth="1"/>
    <col min="15365" max="15367" width="0" style="27" hidden="1" customWidth="1"/>
    <col min="15368" max="15368" width="7.875" style="27" customWidth="1"/>
    <col min="15369" max="15369" width="23" style="27" customWidth="1"/>
    <col min="15370" max="15370" width="2" style="27" customWidth="1"/>
    <col min="15371" max="15371" width="36.75" style="27" customWidth="1"/>
    <col min="15372" max="15375" width="7.875" style="27" customWidth="1"/>
    <col min="15376" max="15377" width="4.25" style="27" customWidth="1"/>
    <col min="15378" max="15379" width="7.875" style="27" customWidth="1"/>
    <col min="15380" max="15380" width="1.875" style="27" customWidth="1"/>
    <col min="15381" max="15381" width="7.875" style="27" customWidth="1"/>
    <col min="15382" max="15382" width="1.875" style="27" customWidth="1"/>
    <col min="15383" max="15385" width="7.875" style="27" customWidth="1"/>
    <col min="15386" max="15619" width="8.25" style="27"/>
    <col min="15620" max="15620" width="4.125" style="27" customWidth="1"/>
    <col min="15621" max="15623" width="0" style="27" hidden="1" customWidth="1"/>
    <col min="15624" max="15624" width="7.875" style="27" customWidth="1"/>
    <col min="15625" max="15625" width="23" style="27" customWidth="1"/>
    <col min="15626" max="15626" width="2" style="27" customWidth="1"/>
    <col min="15627" max="15627" width="36.75" style="27" customWidth="1"/>
    <col min="15628" max="15631" width="7.875" style="27" customWidth="1"/>
    <col min="15632" max="15633" width="4.25" style="27" customWidth="1"/>
    <col min="15634" max="15635" width="7.875" style="27" customWidth="1"/>
    <col min="15636" max="15636" width="1.875" style="27" customWidth="1"/>
    <col min="15637" max="15637" width="7.875" style="27" customWidth="1"/>
    <col min="15638" max="15638" width="1.875" style="27" customWidth="1"/>
    <col min="15639" max="15641" width="7.875" style="27" customWidth="1"/>
    <col min="15642" max="15875" width="8.25" style="27"/>
    <col min="15876" max="15876" width="4.125" style="27" customWidth="1"/>
    <col min="15877" max="15879" width="0" style="27" hidden="1" customWidth="1"/>
    <col min="15880" max="15880" width="7.875" style="27" customWidth="1"/>
    <col min="15881" max="15881" width="23" style="27" customWidth="1"/>
    <col min="15882" max="15882" width="2" style="27" customWidth="1"/>
    <col min="15883" max="15883" width="36.75" style="27" customWidth="1"/>
    <col min="15884" max="15887" width="7.875" style="27" customWidth="1"/>
    <col min="15888" max="15889" width="4.25" style="27" customWidth="1"/>
    <col min="15890" max="15891" width="7.875" style="27" customWidth="1"/>
    <col min="15892" max="15892" width="1.875" style="27" customWidth="1"/>
    <col min="15893" max="15893" width="7.875" style="27" customWidth="1"/>
    <col min="15894" max="15894" width="1.875" style="27" customWidth="1"/>
    <col min="15895" max="15897" width="7.875" style="27" customWidth="1"/>
    <col min="15898" max="16131" width="8.25" style="27"/>
    <col min="16132" max="16132" width="4.125" style="27" customWidth="1"/>
    <col min="16133" max="16135" width="0" style="27" hidden="1" customWidth="1"/>
    <col min="16136" max="16136" width="7.875" style="27" customWidth="1"/>
    <col min="16137" max="16137" width="23" style="27" customWidth="1"/>
    <col min="16138" max="16138" width="2" style="27" customWidth="1"/>
    <col min="16139" max="16139" width="36.75" style="27" customWidth="1"/>
    <col min="16140" max="16143" width="7.875" style="27" customWidth="1"/>
    <col min="16144" max="16145" width="4.25" style="27" customWidth="1"/>
    <col min="16146" max="16147" width="7.875" style="27" customWidth="1"/>
    <col min="16148" max="16148" width="1.875" style="27" customWidth="1"/>
    <col min="16149" max="16149" width="7.875" style="27" customWidth="1"/>
    <col min="16150" max="16150" width="1.875" style="27" customWidth="1"/>
    <col min="16151" max="16153" width="7.875" style="27" customWidth="1"/>
    <col min="16154" max="16384" width="8.25" style="27"/>
  </cols>
  <sheetData>
    <row r="1" spans="1:37" ht="13.4" customHeight="1" thickTop="1" thickBot="1" x14ac:dyDescent="0.6">
      <c r="A1" s="105"/>
      <c r="B1" s="31"/>
      <c r="C1" s="31"/>
      <c r="E1" s="27"/>
      <c r="F1" s="27"/>
      <c r="G1" s="27"/>
      <c r="H1" s="31"/>
      <c r="I1" s="32" t="s">
        <v>0</v>
      </c>
      <c r="J1" s="33" t="s">
        <v>1</v>
      </c>
      <c r="K1" s="34" t="s">
        <v>2</v>
      </c>
      <c r="L1" s="32" t="s">
        <v>3</v>
      </c>
      <c r="M1" s="110"/>
      <c r="N1" s="30"/>
      <c r="O1" s="94" t="s">
        <v>4</v>
      </c>
      <c r="P1" s="104"/>
      <c r="Q1" s="97" t="s">
        <v>4672</v>
      </c>
      <c r="AE1" s="32" t="s">
        <v>0</v>
      </c>
      <c r="AF1" s="32" t="s">
        <v>3</v>
      </c>
      <c r="AG1" s="32" t="s">
        <v>5</v>
      </c>
      <c r="AJ1" s="54">
        <f>J2*3600</f>
        <v>3600</v>
      </c>
      <c r="AK1" s="54">
        <f>AJ1/3600</f>
        <v>1</v>
      </c>
    </row>
    <row r="2" spans="1:37" ht="13.4" customHeight="1" thickTop="1" thickBot="1" x14ac:dyDescent="0.6">
      <c r="A2" s="105"/>
      <c r="B2" s="31"/>
      <c r="C2" s="31"/>
      <c r="E2" s="27"/>
      <c r="F2" s="35"/>
      <c r="G2" s="35"/>
      <c r="H2" s="31" t="s">
        <v>6</v>
      </c>
      <c r="I2" s="36">
        <v>4.0999999999999996</v>
      </c>
      <c r="J2" s="37">
        <v>1</v>
      </c>
      <c r="K2" s="38">
        <v>58</v>
      </c>
      <c r="L2" s="39">
        <f>IF(I2="","",I2/AJ3*3600)</f>
        <v>2.0847457627118642</v>
      </c>
      <c r="M2" s="110" t="s">
        <v>7</v>
      </c>
      <c r="N2" s="30"/>
      <c r="O2" s="109" t="s">
        <v>9</v>
      </c>
      <c r="P2" s="90"/>
      <c r="Q2" s="88" t="s">
        <v>4673</v>
      </c>
      <c r="AE2" s="40">
        <v>15</v>
      </c>
      <c r="AF2" s="40">
        <v>3.5</v>
      </c>
      <c r="AG2" s="41">
        <f>AE2/AF2/24</f>
        <v>0.17857142857142858</v>
      </c>
      <c r="AJ2" s="54">
        <f>K2*60</f>
        <v>3480</v>
      </c>
      <c r="AK2" s="54">
        <f>AJ2/60</f>
        <v>58</v>
      </c>
    </row>
    <row r="3" spans="1:37" ht="13.4" customHeight="1" thickTop="1" thickBot="1" x14ac:dyDescent="0.6">
      <c r="B3" s="31"/>
      <c r="C3" s="31"/>
      <c r="D3" s="35"/>
      <c r="E3" s="35"/>
      <c r="F3" s="126" t="s">
        <v>4411</v>
      </c>
      <c r="G3" s="81"/>
      <c r="H3" s="129" t="s">
        <v>4441</v>
      </c>
      <c r="I3" s="87">
        <v>2</v>
      </c>
      <c r="J3" s="42"/>
      <c r="K3" s="42"/>
      <c r="L3" s="42"/>
      <c r="M3" s="111" t="s">
        <v>8</v>
      </c>
      <c r="N3" s="30"/>
      <c r="O3" s="95">
        <f>COUNTIF(N5:N1926,"*高尾山*")</f>
        <v>216</v>
      </c>
      <c r="P3" s="92"/>
      <c r="Q3" s="89">
        <f>COUNTIF($H$5:H1889,"*高尾*")</f>
        <v>465</v>
      </c>
      <c r="AJ3" s="54">
        <f>AJ1+AJ2+AH116+AJ4</f>
        <v>7080</v>
      </c>
      <c r="AK3" s="54">
        <f>AJ3-AJ1-AJ2</f>
        <v>0</v>
      </c>
    </row>
    <row r="4" spans="1:37" ht="13.4" customHeight="1" thickTop="1" thickBot="1" x14ac:dyDescent="0.6">
      <c r="B4" s="31"/>
      <c r="C4" s="31"/>
      <c r="D4" s="35"/>
      <c r="E4" s="35"/>
      <c r="F4" s="127"/>
      <c r="G4" s="81"/>
      <c r="H4" s="127"/>
      <c r="I4" s="106">
        <f>SUM(I5:I1218)</f>
        <v>25638.889999999974</v>
      </c>
      <c r="J4" s="82" t="s">
        <v>4415</v>
      </c>
      <c r="K4" s="42"/>
      <c r="L4" s="42"/>
      <c r="M4" s="112">
        <f>SUM(M5:M1218)</f>
        <v>848277</v>
      </c>
      <c r="N4" s="82" t="s">
        <v>4416</v>
      </c>
      <c r="AJ4" s="54">
        <f>AH117/100</f>
        <v>0</v>
      </c>
      <c r="AK4" s="54"/>
    </row>
    <row r="5" spans="1:37" ht="13.4" customHeight="1" thickBot="1" x14ac:dyDescent="1.25">
      <c r="B5" s="31"/>
      <c r="C5" s="31"/>
      <c r="D5" s="31"/>
      <c r="E5" s="31"/>
      <c r="F5" s="128"/>
      <c r="G5" s="81"/>
      <c r="H5" s="128"/>
      <c r="I5" s="86"/>
      <c r="J5" s="82"/>
      <c r="K5" s="42"/>
      <c r="L5" s="42"/>
      <c r="M5" s="113"/>
      <c r="N5" s="30"/>
      <c r="O5" s="96" t="s">
        <v>4532</v>
      </c>
      <c r="Q5" s="97" t="s">
        <v>4533</v>
      </c>
      <c r="S5" s="97" t="s">
        <v>4534</v>
      </c>
      <c r="U5" s="97" t="s">
        <v>4535</v>
      </c>
      <c r="W5" s="97" t="s">
        <v>4536</v>
      </c>
      <c r="Y5" s="97" t="s">
        <v>4580</v>
      </c>
      <c r="AA5" s="97" t="s">
        <v>4537</v>
      </c>
      <c r="AC5" s="31" t="s">
        <v>4705</v>
      </c>
      <c r="AD5" s="31"/>
      <c r="AE5" s="31" t="s">
        <v>4752</v>
      </c>
    </row>
    <row r="6" spans="1:37" ht="13.4" customHeight="1" x14ac:dyDescent="1.1000000000000001">
      <c r="A6" s="83">
        <v>1926</v>
      </c>
      <c r="B6" s="1" t="s">
        <v>5196</v>
      </c>
      <c r="C6" s="44" t="s">
        <v>5195</v>
      </c>
      <c r="D6" s="2">
        <v>35</v>
      </c>
      <c r="E6" s="45" t="s">
        <v>5216</v>
      </c>
      <c r="F6" s="79" t="s">
        <v>5217</v>
      </c>
      <c r="G6" s="35" t="s">
        <v>4363</v>
      </c>
      <c r="H6" s="48" t="s">
        <v>5218</v>
      </c>
      <c r="I6" s="49">
        <v>16.5</v>
      </c>
      <c r="J6" s="120">
        <v>0.17916666666666667</v>
      </c>
      <c r="K6" s="121"/>
      <c r="L6" s="119" t="s">
        <v>5183</v>
      </c>
      <c r="M6" s="114">
        <v>726</v>
      </c>
      <c r="N6" s="30"/>
      <c r="O6" s="88" t="s">
        <v>4523</v>
      </c>
      <c r="Q6" s="93" t="s">
        <v>43</v>
      </c>
      <c r="S6" s="93" t="s">
        <v>73</v>
      </c>
      <c r="U6" s="93" t="s">
        <v>95</v>
      </c>
      <c r="W6" s="93" t="s">
        <v>108</v>
      </c>
      <c r="Y6" s="93" t="s">
        <v>4972</v>
      </c>
      <c r="AA6" s="93" t="s">
        <v>213</v>
      </c>
      <c r="AC6" s="88" t="s">
        <v>4702</v>
      </c>
      <c r="AD6" s="98"/>
      <c r="AE6" s="88" t="s">
        <v>4747</v>
      </c>
    </row>
    <row r="7" spans="1:37" ht="13.4" customHeight="1" thickBot="1" x14ac:dyDescent="1.25">
      <c r="A7" s="83">
        <v>1925</v>
      </c>
      <c r="B7" s="1" t="s">
        <v>5196</v>
      </c>
      <c r="C7" s="44" t="s">
        <v>5195</v>
      </c>
      <c r="D7" s="2">
        <v>34</v>
      </c>
      <c r="E7" s="45" t="s">
        <v>5213</v>
      </c>
      <c r="F7" s="79" t="s">
        <v>5214</v>
      </c>
      <c r="G7" s="35" t="s">
        <v>4363</v>
      </c>
      <c r="H7" s="48" t="s">
        <v>5215</v>
      </c>
      <c r="I7" s="49">
        <v>4.0999999999999996</v>
      </c>
      <c r="J7" s="120">
        <v>8.1944444444444445E-2</v>
      </c>
      <c r="K7" s="121"/>
      <c r="L7" s="51">
        <v>2.08</v>
      </c>
      <c r="M7" s="114">
        <v>191</v>
      </c>
      <c r="N7" s="30"/>
      <c r="O7" s="89">
        <f>COUNTIF($H$5:H1929,"*小仏城山*")</f>
        <v>87</v>
      </c>
      <c r="Q7" s="89">
        <f>COUNTIF($H$5:H1929,"*雲取*")</f>
        <v>3</v>
      </c>
      <c r="S7" s="89">
        <f>COUNTIF($H$5:H1929,"*蛭ケ岳*")</f>
        <v>6</v>
      </c>
      <c r="U7" s="89">
        <f>COUNTIF($H$5:H1929,"*滝子山*")</f>
        <v>16</v>
      </c>
      <c r="W7" s="89">
        <f>COUNTIF($H$5:H1929,"*倉岳山*")</f>
        <v>19</v>
      </c>
      <c r="Y7" s="89">
        <f>COUNTIF($H$5:J1878,"*三ツ峠山*")</f>
        <v>5</v>
      </c>
      <c r="AA7" s="89">
        <f>COUNTIF($H$5:H1929,"*羽田*")</f>
        <v>4</v>
      </c>
      <c r="AC7" s="89">
        <f>COUNTIF($H$5:U1882,"*高尾林道*")</f>
        <v>34</v>
      </c>
      <c r="AD7" s="92"/>
      <c r="AE7" s="89">
        <f>COUNTIF($H$5:W1882,"*長沼公園*")</f>
        <v>31</v>
      </c>
    </row>
    <row r="8" spans="1:37" ht="13.4" customHeight="1" thickBot="1" x14ac:dyDescent="1.25">
      <c r="A8" s="83">
        <v>1924</v>
      </c>
      <c r="B8" s="1" t="s">
        <v>5196</v>
      </c>
      <c r="C8" s="44" t="s">
        <v>5195</v>
      </c>
      <c r="D8" s="2">
        <v>33</v>
      </c>
      <c r="E8" s="45" t="s">
        <v>5210</v>
      </c>
      <c r="F8" s="79" t="s">
        <v>5211</v>
      </c>
      <c r="G8" s="35" t="s">
        <v>4363</v>
      </c>
      <c r="H8" s="48" t="s">
        <v>5212</v>
      </c>
      <c r="I8" s="49">
        <v>33.5</v>
      </c>
      <c r="J8" s="120">
        <v>0.12152777777777778</v>
      </c>
      <c r="K8" s="121"/>
      <c r="L8" s="52">
        <v>11.49</v>
      </c>
      <c r="M8" s="114">
        <v>344</v>
      </c>
      <c r="N8" s="30"/>
      <c r="O8" s="90"/>
      <c r="Q8" s="3"/>
    </row>
    <row r="9" spans="1:37" ht="13.4" customHeight="1" x14ac:dyDescent="1.1000000000000001">
      <c r="A9" s="83">
        <v>1923</v>
      </c>
      <c r="B9" s="1" t="s">
        <v>5196</v>
      </c>
      <c r="C9" s="44" t="s">
        <v>5195</v>
      </c>
      <c r="D9" s="2">
        <v>32</v>
      </c>
      <c r="E9" s="45" t="s">
        <v>5206</v>
      </c>
      <c r="F9" s="79" t="s">
        <v>5207</v>
      </c>
      <c r="G9" s="35" t="s">
        <v>4363</v>
      </c>
      <c r="H9" s="48" t="s">
        <v>5208</v>
      </c>
      <c r="I9" s="49">
        <v>30.6</v>
      </c>
      <c r="J9" s="120">
        <v>0.1125</v>
      </c>
      <c r="K9" s="121"/>
      <c r="L9" s="52">
        <v>11.33</v>
      </c>
      <c r="M9" s="114">
        <v>239</v>
      </c>
      <c r="N9" s="30"/>
      <c r="O9" s="91" t="s">
        <v>18</v>
      </c>
      <c r="Q9" s="93" t="s">
        <v>53</v>
      </c>
      <c r="S9" s="93" t="s">
        <v>143</v>
      </c>
      <c r="U9" s="93" t="s">
        <v>154</v>
      </c>
      <c r="W9" s="88" t="s">
        <v>203</v>
      </c>
      <c r="Y9" s="93" t="s">
        <v>4581</v>
      </c>
      <c r="AA9" s="93" t="s">
        <v>417</v>
      </c>
      <c r="AC9" s="88" t="s">
        <v>4703</v>
      </c>
      <c r="AD9" s="98"/>
      <c r="AE9" s="88" t="s">
        <v>4748</v>
      </c>
    </row>
    <row r="10" spans="1:37" ht="13.4" customHeight="1" thickBot="1" x14ac:dyDescent="1.25">
      <c r="A10" s="83">
        <v>1922</v>
      </c>
      <c r="B10" s="1" t="s">
        <v>5196</v>
      </c>
      <c r="C10" s="44" t="s">
        <v>5195</v>
      </c>
      <c r="D10" s="2">
        <v>31</v>
      </c>
      <c r="E10" s="45" t="s">
        <v>5203</v>
      </c>
      <c r="F10" s="79" t="s">
        <v>5204</v>
      </c>
      <c r="G10" s="35" t="s">
        <v>4363</v>
      </c>
      <c r="H10" s="48" t="s">
        <v>5205</v>
      </c>
      <c r="I10" s="49">
        <v>25</v>
      </c>
      <c r="J10" s="120">
        <v>9.2361111111111116E-2</v>
      </c>
      <c r="K10" s="121"/>
      <c r="L10" s="52">
        <v>11.28</v>
      </c>
      <c r="M10" s="114">
        <v>220</v>
      </c>
      <c r="N10" s="30"/>
      <c r="O10" s="89">
        <f>COUNTIF($H$5:H1929,"*南高尾*")</f>
        <v>50</v>
      </c>
      <c r="Q10" s="89">
        <f>COUNTIF($H$5:H1929,"*大岳山*")</f>
        <v>19</v>
      </c>
      <c r="S10" s="89">
        <f>COUNTIF($H$5:H1929,"*黍殻山*")</f>
        <v>7</v>
      </c>
      <c r="U10" s="89">
        <f>COUNTIF($H$5:H1929,"*お坊山*")</f>
        <v>15</v>
      </c>
      <c r="W10" s="89">
        <f>COUNTIF($H$5:H1929,"*鶴ケ鳥屋山*")</f>
        <v>8</v>
      </c>
      <c r="Y10" s="89">
        <f>COUNTIF($H$5:H1944,"*御正体山*")</f>
        <v>3</v>
      </c>
      <c r="AA10" s="89">
        <f>COUNTIF($H$5:H1929,"*江の島*")</f>
        <v>9</v>
      </c>
      <c r="AB10" s="92"/>
      <c r="AC10" s="89">
        <f>COUNTIF($H$5:U1885,"*大平林道*")</f>
        <v>39</v>
      </c>
      <c r="AD10" s="92"/>
      <c r="AE10" s="89">
        <f>COUNTIF($H$5:W1885,"*長池公園*")</f>
        <v>29</v>
      </c>
    </row>
    <row r="11" spans="1:37" ht="13.4" customHeight="1" thickBot="1" x14ac:dyDescent="1.25">
      <c r="A11" s="83">
        <v>1921</v>
      </c>
      <c r="B11" s="1" t="s">
        <v>5196</v>
      </c>
      <c r="C11" s="44" t="s">
        <v>5195</v>
      </c>
      <c r="D11" s="2">
        <v>30</v>
      </c>
      <c r="E11" s="45" t="s">
        <v>5200</v>
      </c>
      <c r="F11" s="79" t="s">
        <v>5201</v>
      </c>
      <c r="G11" s="35" t="s">
        <v>4363</v>
      </c>
      <c r="H11" s="48" t="s">
        <v>5202</v>
      </c>
      <c r="I11" s="49">
        <v>6.2</v>
      </c>
      <c r="J11" s="120">
        <v>7.5694444444444439E-2</v>
      </c>
      <c r="K11" s="121"/>
      <c r="L11" s="51">
        <v>3.41</v>
      </c>
      <c r="M11" s="114">
        <v>104</v>
      </c>
      <c r="N11" s="30"/>
      <c r="O11" s="92"/>
    </row>
    <row r="12" spans="1:37" ht="13.4" customHeight="1" x14ac:dyDescent="1.1000000000000001">
      <c r="A12" s="83">
        <v>1920</v>
      </c>
      <c r="B12" s="1" t="s">
        <v>5196</v>
      </c>
      <c r="C12" s="44" t="s">
        <v>5195</v>
      </c>
      <c r="D12" s="2">
        <v>29</v>
      </c>
      <c r="E12" s="45" t="s">
        <v>5197</v>
      </c>
      <c r="F12" s="79" t="s">
        <v>5198</v>
      </c>
      <c r="G12" s="35" t="s">
        <v>4363</v>
      </c>
      <c r="H12" s="48" t="s">
        <v>5199</v>
      </c>
      <c r="I12" s="49">
        <v>26.8</v>
      </c>
      <c r="J12" s="120">
        <v>9.7916666666666666E-2</v>
      </c>
      <c r="K12" s="121"/>
      <c r="L12" s="52">
        <v>11.4</v>
      </c>
      <c r="M12" s="114">
        <v>253</v>
      </c>
      <c r="N12" s="30"/>
      <c r="O12" s="93" t="s">
        <v>26</v>
      </c>
      <c r="Q12" s="93" t="s">
        <v>63</v>
      </c>
      <c r="S12" s="93" t="s">
        <v>174</v>
      </c>
      <c r="U12" s="93" t="s">
        <v>164</v>
      </c>
      <c r="W12" s="93" t="s">
        <v>243</v>
      </c>
      <c r="AA12" s="88" t="s">
        <v>4438</v>
      </c>
      <c r="AB12" s="98"/>
      <c r="AC12" s="88" t="s">
        <v>4704</v>
      </c>
      <c r="AD12" s="98"/>
      <c r="AE12" s="88" t="s">
        <v>4749</v>
      </c>
    </row>
    <row r="13" spans="1:37" ht="13.4" customHeight="1" thickBot="1" x14ac:dyDescent="1.25">
      <c r="A13" s="83">
        <v>1919</v>
      </c>
      <c r="B13" s="1" t="s">
        <v>5196</v>
      </c>
      <c r="C13" s="44" t="s">
        <v>4873</v>
      </c>
      <c r="D13" s="2">
        <v>113</v>
      </c>
      <c r="E13" s="45" t="s">
        <v>5192</v>
      </c>
      <c r="F13" s="79" t="s">
        <v>5193</v>
      </c>
      <c r="G13" s="35" t="s">
        <v>4363</v>
      </c>
      <c r="H13" s="48" t="s">
        <v>5194</v>
      </c>
      <c r="I13" s="49">
        <v>15.5</v>
      </c>
      <c r="J13" s="120">
        <v>0.12291666666666666</v>
      </c>
      <c r="K13" s="121"/>
      <c r="L13" s="119" t="s">
        <v>5183</v>
      </c>
      <c r="M13" s="114">
        <v>351</v>
      </c>
      <c r="N13" s="30"/>
      <c r="O13" s="89">
        <f>COUNTIF($H$5:H1929,"*北高尾*")</f>
        <v>31</v>
      </c>
      <c r="Q13" s="89">
        <f>COUNTIF($H$5:H1929,"*三頭山*")</f>
        <v>8</v>
      </c>
      <c r="S13" s="89">
        <f>COUNTIF($H$5:H1929,"*本間ノ頭*")</f>
        <v>7</v>
      </c>
      <c r="U13" s="89">
        <f>COUNTIF($H$5:H1929,"*丸川峠*")</f>
        <v>9</v>
      </c>
      <c r="W13" s="89">
        <f>COUNTIF($H$5:H1929,"*羽根子山*")</f>
        <v>7</v>
      </c>
      <c r="X13" s="92"/>
      <c r="AA13" s="89">
        <f>COUNTIF($H$5:H1929,"*多摩湖自転車道*")</f>
        <v>16</v>
      </c>
      <c r="AB13" s="92"/>
      <c r="AC13" s="89">
        <f>COUNTIF($H$5:U1888,"*大垂水林道*")</f>
        <v>17</v>
      </c>
      <c r="AD13" s="92"/>
      <c r="AE13" s="89">
        <f>COUNTIF($H$5:W1888,"*平山城址公園*")</f>
        <v>25</v>
      </c>
    </row>
    <row r="14" spans="1:37" ht="13.4" customHeight="1" thickBot="1" x14ac:dyDescent="1.25">
      <c r="A14" s="83">
        <v>1918</v>
      </c>
      <c r="B14" s="1" t="s">
        <v>5196</v>
      </c>
      <c r="C14" s="44" t="s">
        <v>4873</v>
      </c>
      <c r="D14" s="2">
        <v>112</v>
      </c>
      <c r="E14" s="45" t="s">
        <v>5188</v>
      </c>
      <c r="F14" s="79" t="s">
        <v>5189</v>
      </c>
      <c r="G14" s="35" t="s">
        <v>4363</v>
      </c>
      <c r="H14" s="48" t="s">
        <v>5190</v>
      </c>
      <c r="I14" s="49">
        <v>5.9</v>
      </c>
      <c r="J14" s="120">
        <v>9.7916666666666666E-2</v>
      </c>
      <c r="K14" s="121"/>
      <c r="L14" s="51">
        <v>5.65</v>
      </c>
      <c r="M14" s="114">
        <v>179</v>
      </c>
      <c r="N14" s="30"/>
      <c r="O14" s="92"/>
      <c r="Q14" s="3"/>
      <c r="AA14" s="92"/>
      <c r="AB14" s="92"/>
    </row>
    <row r="15" spans="1:37" ht="13.4" customHeight="1" x14ac:dyDescent="1.1000000000000001">
      <c r="A15" s="83">
        <v>1917</v>
      </c>
      <c r="B15" s="1" t="s">
        <v>5196</v>
      </c>
      <c r="C15" s="44" t="s">
        <v>4873</v>
      </c>
      <c r="D15" s="2">
        <v>111</v>
      </c>
      <c r="E15" s="45" t="s">
        <v>5185</v>
      </c>
      <c r="F15" s="79" t="s">
        <v>5186</v>
      </c>
      <c r="G15" s="35" t="s">
        <v>4363</v>
      </c>
      <c r="H15" s="48" t="s">
        <v>5187</v>
      </c>
      <c r="I15" s="49">
        <v>10.8</v>
      </c>
      <c r="J15" s="120">
        <v>0.11388888888888889</v>
      </c>
      <c r="K15" s="121"/>
      <c r="L15" s="119" t="s">
        <v>5183</v>
      </c>
      <c r="M15" s="114">
        <v>234</v>
      </c>
      <c r="N15" s="30"/>
      <c r="O15" s="93" t="s">
        <v>35</v>
      </c>
      <c r="Q15" s="93" t="s">
        <v>121</v>
      </c>
      <c r="S15" s="91" t="s">
        <v>193</v>
      </c>
      <c r="U15" s="93" t="s">
        <v>262</v>
      </c>
      <c r="W15" s="93" t="s">
        <v>311</v>
      </c>
      <c r="X15" s="92"/>
      <c r="AA15" s="93" t="s">
        <v>4546</v>
      </c>
      <c r="AB15" s="92"/>
      <c r="AC15" s="88" t="s">
        <v>4706</v>
      </c>
      <c r="AD15" s="98"/>
      <c r="AE15" s="88" t="s">
        <v>4750</v>
      </c>
    </row>
    <row r="16" spans="1:37" ht="13.4" customHeight="1" thickBot="1" x14ac:dyDescent="1.25">
      <c r="A16" s="83">
        <v>1916</v>
      </c>
      <c r="B16" s="1" t="s">
        <v>5196</v>
      </c>
      <c r="C16" s="44" t="s">
        <v>4873</v>
      </c>
      <c r="D16" s="2">
        <v>110</v>
      </c>
      <c r="E16" s="45" t="s">
        <v>5180</v>
      </c>
      <c r="F16" s="79" t="s">
        <v>5181</v>
      </c>
      <c r="G16" s="35" t="s">
        <v>4363</v>
      </c>
      <c r="H16" s="48" t="s">
        <v>5182</v>
      </c>
      <c r="I16" s="49">
        <v>23</v>
      </c>
      <c r="J16" s="120">
        <v>0.16250000000000001</v>
      </c>
      <c r="K16" s="121"/>
      <c r="L16" s="119" t="s">
        <v>5183</v>
      </c>
      <c r="M16" s="114">
        <v>510</v>
      </c>
      <c r="N16" s="30"/>
      <c r="O16" s="89">
        <f>COUNTIF($H$5:H1929,"*東高尾*")</f>
        <v>44</v>
      </c>
      <c r="Q16" s="89">
        <f>COUNTIF($H$5:H1929,"*蕎麦粒山*")</f>
        <v>4</v>
      </c>
      <c r="S16" s="89">
        <f>COUNTIF($H$5:H1929,"*大室山*")</f>
        <v>12</v>
      </c>
      <c r="U16" s="89">
        <f>COUNTIF($H$5:H1929,"*大菩薩*")</f>
        <v>12</v>
      </c>
      <c r="W16" s="89">
        <f>COUNTIF($H$5:H1929,"*本社*")</f>
        <v>11</v>
      </c>
      <c r="X16" s="92"/>
      <c r="AA16" s="89">
        <f>COUNTIF($H$5:H1953,"*ヤビツ峠🚴*")</f>
        <v>8</v>
      </c>
      <c r="AB16" s="92"/>
      <c r="AC16" s="89">
        <f>COUNTIF($H$5:U1891,"*小下沢林道*")</f>
        <v>29</v>
      </c>
      <c r="AD16" s="92"/>
      <c r="AE16" s="89">
        <f>COUNTIF($H$5:W1891,"*滝山城址公園*")</f>
        <v>6</v>
      </c>
    </row>
    <row r="17" spans="1:31" ht="13.4" customHeight="1" thickBot="1" x14ac:dyDescent="1.25">
      <c r="A17" s="83">
        <v>1915</v>
      </c>
      <c r="B17" s="1" t="s">
        <v>5196</v>
      </c>
      <c r="C17" s="44" t="s">
        <v>4873</v>
      </c>
      <c r="D17" s="2">
        <v>109</v>
      </c>
      <c r="E17" s="45" t="s">
        <v>5176</v>
      </c>
      <c r="F17" s="79" t="s">
        <v>5177</v>
      </c>
      <c r="G17" s="35" t="s">
        <v>4363</v>
      </c>
      <c r="H17" s="48" t="s">
        <v>5178</v>
      </c>
      <c r="I17" s="49">
        <v>40</v>
      </c>
      <c r="J17" s="120">
        <v>0.15486111111111112</v>
      </c>
      <c r="K17" s="121"/>
      <c r="L17" s="52">
        <v>10.76</v>
      </c>
      <c r="M17" s="114">
        <v>291</v>
      </c>
      <c r="N17" s="30"/>
      <c r="O17" s="90"/>
      <c r="AA17" s="92"/>
      <c r="AB17" s="92"/>
    </row>
    <row r="18" spans="1:31" ht="13.4" customHeight="1" x14ac:dyDescent="1.1000000000000001">
      <c r="A18" s="83">
        <v>1914</v>
      </c>
      <c r="B18" s="1" t="s">
        <v>5196</v>
      </c>
      <c r="C18" s="44" t="s">
        <v>4873</v>
      </c>
      <c r="D18" s="2">
        <v>108</v>
      </c>
      <c r="E18" s="45" t="s">
        <v>5174</v>
      </c>
      <c r="F18" s="79" t="s">
        <v>5175</v>
      </c>
      <c r="G18" s="35" t="s">
        <v>4363</v>
      </c>
      <c r="H18" s="48" t="s">
        <v>5179</v>
      </c>
      <c r="I18" s="49">
        <v>4.5999999999999996</v>
      </c>
      <c r="J18" s="120">
        <v>9.166666666666666E-2</v>
      </c>
      <c r="K18" s="121"/>
      <c r="L18" s="51">
        <v>2.09</v>
      </c>
      <c r="M18" s="114">
        <v>247</v>
      </c>
      <c r="N18" s="30"/>
      <c r="O18" s="93" t="s">
        <v>183</v>
      </c>
      <c r="Q18" s="91" t="s">
        <v>133</v>
      </c>
      <c r="S18" s="93" t="s">
        <v>253</v>
      </c>
      <c r="U18" s="93" t="s">
        <v>373</v>
      </c>
      <c r="W18" s="93" t="s">
        <v>321</v>
      </c>
      <c r="X18" s="92"/>
      <c r="AA18" s="88" t="s">
        <v>4547</v>
      </c>
      <c r="AB18" s="98"/>
      <c r="AC18" s="88" t="s">
        <v>4622</v>
      </c>
      <c r="AE18" s="88" t="s">
        <v>4751</v>
      </c>
    </row>
    <row r="19" spans="1:31" ht="13.4" customHeight="1" thickBot="1" x14ac:dyDescent="1.25">
      <c r="A19" s="83">
        <v>1913</v>
      </c>
      <c r="B19" s="1" t="s">
        <v>5196</v>
      </c>
      <c r="C19" s="44" t="s">
        <v>4873</v>
      </c>
      <c r="D19" s="2">
        <v>107</v>
      </c>
      <c r="E19" s="45" t="s">
        <v>5171</v>
      </c>
      <c r="F19" s="79" t="s">
        <v>5172</v>
      </c>
      <c r="G19" s="35" t="s">
        <v>4363</v>
      </c>
      <c r="H19" s="48" t="s">
        <v>5173</v>
      </c>
      <c r="I19" s="49">
        <v>9</v>
      </c>
      <c r="J19" s="120">
        <v>0.1125</v>
      </c>
      <c r="K19" s="121"/>
      <c r="L19" s="51">
        <v>3.33</v>
      </c>
      <c r="M19" s="114">
        <v>188</v>
      </c>
      <c r="N19" s="30"/>
      <c r="O19" s="89">
        <f>COUNTIF($H$5:H1929,"*石砂*")</f>
        <v>5</v>
      </c>
      <c r="Q19" s="89">
        <f>COUNTIF($H$5:H1929,"*鷹ノ巣山*")</f>
        <v>6</v>
      </c>
      <c r="S19" s="89">
        <f>COUNTIF($H$5:H1929,"*丹沢山*")</f>
        <v>12</v>
      </c>
      <c r="U19" s="89">
        <f>COUNTIF($H$5:H1929,"*大谷ケ丸*")</f>
        <v>10</v>
      </c>
      <c r="W19" s="89">
        <f>COUNTIF($H$5:H1929,"*扇山*")</f>
        <v>13</v>
      </c>
      <c r="X19" s="92"/>
      <c r="AA19" s="89">
        <f>COUNTIF($H$5:H1953,"*大垂水峠🚴*")</f>
        <v>18</v>
      </c>
      <c r="AB19" s="92"/>
      <c r="AC19" s="89">
        <f>COUNTIF($H$5:L1887,"*多摩よこやまの道🚴*")</f>
        <v>5</v>
      </c>
      <c r="AE19" s="89">
        <f>COUNTIF($H$5:W1894,"*小宮公園*")</f>
        <v>20</v>
      </c>
    </row>
    <row r="20" spans="1:31" ht="13.4" customHeight="1" thickBot="1" x14ac:dyDescent="1.25">
      <c r="A20" s="83">
        <v>1912</v>
      </c>
      <c r="B20" s="1" t="s">
        <v>5196</v>
      </c>
      <c r="C20" s="44" t="s">
        <v>4873</v>
      </c>
      <c r="D20" s="2">
        <v>106</v>
      </c>
      <c r="E20" s="45" t="s">
        <v>5168</v>
      </c>
      <c r="F20" s="79" t="s">
        <v>5169</v>
      </c>
      <c r="G20" s="35" t="s">
        <v>4363</v>
      </c>
      <c r="H20" s="48" t="s">
        <v>5170</v>
      </c>
      <c r="I20" s="49">
        <v>10.7</v>
      </c>
      <c r="J20" s="120">
        <v>0.12569444444444444</v>
      </c>
      <c r="K20" s="121"/>
      <c r="L20" s="51">
        <v>3.55</v>
      </c>
      <c r="M20" s="114">
        <v>186</v>
      </c>
      <c r="N20" s="30"/>
      <c r="O20" s="92"/>
    </row>
    <row r="21" spans="1:31" ht="13.4" customHeight="1" x14ac:dyDescent="1.1000000000000001">
      <c r="A21" s="83">
        <v>1911</v>
      </c>
      <c r="B21" s="1" t="s">
        <v>5196</v>
      </c>
      <c r="C21" s="44" t="s">
        <v>4873</v>
      </c>
      <c r="D21" s="2">
        <v>105</v>
      </c>
      <c r="E21" s="45" t="s">
        <v>5165</v>
      </c>
      <c r="F21" s="79" t="s">
        <v>5166</v>
      </c>
      <c r="G21" s="35" t="s">
        <v>4363</v>
      </c>
      <c r="H21" s="48" t="s">
        <v>5167</v>
      </c>
      <c r="I21" s="49">
        <v>32</v>
      </c>
      <c r="J21" s="120">
        <v>0.125</v>
      </c>
      <c r="K21" s="121"/>
      <c r="L21" s="52">
        <v>10.67</v>
      </c>
      <c r="M21" s="114">
        <v>403</v>
      </c>
      <c r="N21" s="30"/>
      <c r="O21" s="93" t="s">
        <v>224</v>
      </c>
      <c r="Q21" s="91" t="s">
        <v>83</v>
      </c>
      <c r="S21" s="93" t="s">
        <v>282</v>
      </c>
      <c r="U21" s="93" t="s">
        <v>4592</v>
      </c>
      <c r="W21" s="93" t="s">
        <v>365</v>
      </c>
      <c r="X21" s="92"/>
      <c r="AA21" s="88" t="s">
        <v>4564</v>
      </c>
      <c r="AB21" s="98"/>
      <c r="AC21" s="88" t="s">
        <v>5128</v>
      </c>
    </row>
    <row r="22" spans="1:31" ht="13.4" customHeight="1" thickBot="1" x14ac:dyDescent="1.25">
      <c r="A22" s="83">
        <v>1910</v>
      </c>
      <c r="B22" s="1" t="s">
        <v>5196</v>
      </c>
      <c r="C22" s="44" t="s">
        <v>4873</v>
      </c>
      <c r="D22" s="2">
        <v>104</v>
      </c>
      <c r="E22" s="45" t="s">
        <v>5162</v>
      </c>
      <c r="F22" s="79" t="s">
        <v>5163</v>
      </c>
      <c r="G22" s="35" t="s">
        <v>4363</v>
      </c>
      <c r="H22" s="48" t="s">
        <v>5164</v>
      </c>
      <c r="I22" s="49">
        <v>41.2</v>
      </c>
      <c r="J22" s="120">
        <v>0.14027777777777778</v>
      </c>
      <c r="K22" s="121"/>
      <c r="L22" s="52">
        <v>12.24</v>
      </c>
      <c r="M22" s="114">
        <v>474</v>
      </c>
      <c r="N22" s="30"/>
      <c r="O22" s="89">
        <f>COUNTIF($H$5:H1929,"*醍醐丸*")</f>
        <v>11</v>
      </c>
      <c r="Q22" s="89">
        <f>COUNTIF($H$5:H1929,"*棒ノ折山*")</f>
        <v>4</v>
      </c>
      <c r="S22" s="89">
        <f>COUNTIF($H$5:H1929,"*塔ノ岳*")</f>
        <v>12</v>
      </c>
      <c r="U22" s="89">
        <f>COUNTIF($H$5:H1902,"*源次郎岳*")</f>
        <v>3</v>
      </c>
      <c r="W22" s="89">
        <f>COUNTIF($H$5:H1929,"*角研山*")</f>
        <v>11</v>
      </c>
      <c r="X22" s="92"/>
      <c r="AA22" s="89">
        <f>COUNTIF($H$5:H1953,"*小河内ダム*")</f>
        <v>2</v>
      </c>
      <c r="AB22" s="92"/>
      <c r="AC22" s="89">
        <f>COUNTIF($H$5:L1890,"*多摩よこやまの道🚶‍♀️*")</f>
        <v>4</v>
      </c>
    </row>
    <row r="23" spans="1:31" ht="13.4" customHeight="1" thickBot="1" x14ac:dyDescent="1.25">
      <c r="A23" s="83">
        <v>1909</v>
      </c>
      <c r="B23" s="1" t="s">
        <v>5196</v>
      </c>
      <c r="C23" s="44" t="s">
        <v>4873</v>
      </c>
      <c r="D23" s="2">
        <v>103</v>
      </c>
      <c r="E23" s="45" t="s">
        <v>5159</v>
      </c>
      <c r="F23" s="79" t="s">
        <v>5160</v>
      </c>
      <c r="G23" s="35" t="s">
        <v>4363</v>
      </c>
      <c r="H23" s="48" t="s">
        <v>5161</v>
      </c>
      <c r="I23" s="49">
        <v>40.700000000000003</v>
      </c>
      <c r="J23" s="120">
        <v>0.13680555555555557</v>
      </c>
      <c r="K23" s="121"/>
      <c r="L23" s="52">
        <v>12.4</v>
      </c>
      <c r="M23" s="114">
        <v>243</v>
      </c>
      <c r="N23" s="30"/>
      <c r="O23" s="92"/>
      <c r="Q23" s="3"/>
    </row>
    <row r="24" spans="1:31" ht="13.4" customHeight="1" x14ac:dyDescent="1.1000000000000001">
      <c r="A24" s="83">
        <v>1908</v>
      </c>
      <c r="B24" s="1" t="s">
        <v>5196</v>
      </c>
      <c r="C24" s="44" t="s">
        <v>4873</v>
      </c>
      <c r="D24" s="2">
        <v>102</v>
      </c>
      <c r="E24" s="45" t="s">
        <v>5156</v>
      </c>
      <c r="F24" s="79" t="s">
        <v>5157</v>
      </c>
      <c r="G24" s="35" t="s">
        <v>4363</v>
      </c>
      <c r="H24" s="48" t="s">
        <v>5158</v>
      </c>
      <c r="I24" s="49">
        <v>1.3</v>
      </c>
      <c r="J24" s="120">
        <v>6.805555555555555E-2</v>
      </c>
      <c r="K24" s="121"/>
      <c r="L24" s="51">
        <v>0.8</v>
      </c>
      <c r="M24" s="114">
        <v>2</v>
      </c>
      <c r="N24" s="30"/>
      <c r="O24" s="93" t="s">
        <v>233</v>
      </c>
      <c r="Q24" s="93" t="s">
        <v>348</v>
      </c>
      <c r="S24" s="93" t="s">
        <v>292</v>
      </c>
      <c r="U24" s="88" t="s">
        <v>4593</v>
      </c>
      <c r="W24" s="93" t="s">
        <v>4577</v>
      </c>
      <c r="X24" s="92"/>
      <c r="AA24" s="88" t="s">
        <v>4611</v>
      </c>
      <c r="AB24" s="98"/>
    </row>
    <row r="25" spans="1:31" ht="13.4" customHeight="1" thickBot="1" x14ac:dyDescent="1.25">
      <c r="A25" s="83">
        <v>1907</v>
      </c>
      <c r="B25" s="1" t="s">
        <v>5196</v>
      </c>
      <c r="C25" s="44" t="s">
        <v>4873</v>
      </c>
      <c r="D25" s="2">
        <v>101</v>
      </c>
      <c r="E25" s="45" t="s">
        <v>5153</v>
      </c>
      <c r="F25" s="79" t="s">
        <v>5154</v>
      </c>
      <c r="G25" s="35" t="s">
        <v>4363</v>
      </c>
      <c r="H25" s="48" t="s">
        <v>5155</v>
      </c>
      <c r="I25" s="49">
        <v>5.5</v>
      </c>
      <c r="J25" s="120">
        <v>7.4999999999999997E-2</v>
      </c>
      <c r="K25" s="121"/>
      <c r="L25" s="51">
        <v>3.06</v>
      </c>
      <c r="M25" s="114">
        <v>402</v>
      </c>
      <c r="N25" s="30"/>
      <c r="O25" s="89">
        <f>COUNTIF($H$5:H1929,"*日影乗鞍*")</f>
        <v>30</v>
      </c>
      <c r="Q25" s="89">
        <f>COUNTIF($H$5:H1929,"*松生山*")</f>
        <v>9</v>
      </c>
      <c r="S25" s="89">
        <f>COUNTIF($H$5:H1929,"*大山*")</f>
        <v>26</v>
      </c>
      <c r="U25" s="89">
        <f>COUNTIF($H$5:H1905,"*セーメーバン*")</f>
        <v>3</v>
      </c>
      <c r="W25" s="89">
        <f>COUNTIF($H$5:H1944,"*高畑山🍐*")</f>
        <v>9</v>
      </c>
      <c r="X25" s="92"/>
      <c r="Y25" s="92"/>
      <c r="Z25" s="92"/>
      <c r="AA25" s="89">
        <f>COUNTIF($H$5:K1905,"*浮島*")</f>
        <v>2</v>
      </c>
      <c r="AB25" s="92"/>
    </row>
    <row r="26" spans="1:31" ht="13.4" customHeight="1" thickBot="1" x14ac:dyDescent="1.25">
      <c r="A26" s="83">
        <v>1906</v>
      </c>
      <c r="B26" s="1" t="s">
        <v>5196</v>
      </c>
      <c r="C26" s="44" t="s">
        <v>4873</v>
      </c>
      <c r="D26" s="2">
        <v>100</v>
      </c>
      <c r="E26" s="45" t="s">
        <v>5150</v>
      </c>
      <c r="F26" s="79" t="s">
        <v>5151</v>
      </c>
      <c r="G26" s="35" t="s">
        <v>4363</v>
      </c>
      <c r="H26" s="48" t="s">
        <v>5152</v>
      </c>
      <c r="I26" s="49">
        <v>8.5</v>
      </c>
      <c r="J26" s="120">
        <v>0.11458333333333333</v>
      </c>
      <c r="K26" s="121"/>
      <c r="L26" s="51">
        <v>3.09</v>
      </c>
      <c r="M26" s="114">
        <v>635</v>
      </c>
      <c r="N26" s="3" t="s">
        <v>15</v>
      </c>
      <c r="O26" s="92"/>
      <c r="Q26" s="3"/>
    </row>
    <row r="27" spans="1:31" ht="13.4" customHeight="1" x14ac:dyDescent="1.1000000000000001">
      <c r="A27" s="83">
        <v>1905</v>
      </c>
      <c r="B27" s="1" t="s">
        <v>5196</v>
      </c>
      <c r="C27" s="44" t="s">
        <v>4873</v>
      </c>
      <c r="D27" s="2">
        <v>99</v>
      </c>
      <c r="E27" s="45" t="s">
        <v>5147</v>
      </c>
      <c r="F27" s="79" t="s">
        <v>5148</v>
      </c>
      <c r="G27" s="35" t="s">
        <v>4363</v>
      </c>
      <c r="H27" s="48" t="s">
        <v>5149</v>
      </c>
      <c r="I27" s="49">
        <v>6.4</v>
      </c>
      <c r="J27" s="120">
        <v>7.4305555555555555E-2</v>
      </c>
      <c r="K27" s="121"/>
      <c r="L27" s="51">
        <v>3.59</v>
      </c>
      <c r="M27" s="114">
        <v>42</v>
      </c>
      <c r="N27" s="30"/>
      <c r="O27" s="93" t="s">
        <v>272</v>
      </c>
      <c r="Q27" s="93" t="s">
        <v>357</v>
      </c>
      <c r="S27" s="93" t="s">
        <v>302</v>
      </c>
      <c r="U27" s="88" t="s">
        <v>4602</v>
      </c>
      <c r="W27" s="93" t="s">
        <v>4582</v>
      </c>
      <c r="X27" s="92"/>
      <c r="AA27" s="88" t="s">
        <v>4612</v>
      </c>
      <c r="AB27" s="98"/>
    </row>
    <row r="28" spans="1:31" ht="13.4" customHeight="1" thickBot="1" x14ac:dyDescent="1.25">
      <c r="A28" s="83">
        <v>1904</v>
      </c>
      <c r="B28" s="1" t="s">
        <v>5196</v>
      </c>
      <c r="C28" s="44" t="s">
        <v>4873</v>
      </c>
      <c r="D28" s="2">
        <v>98</v>
      </c>
      <c r="E28" s="45" t="s">
        <v>5144</v>
      </c>
      <c r="F28" s="79" t="s">
        <v>5145</v>
      </c>
      <c r="G28" s="35" t="s">
        <v>4363</v>
      </c>
      <c r="H28" s="48" t="s">
        <v>5146</v>
      </c>
      <c r="I28" s="49">
        <v>8.4</v>
      </c>
      <c r="J28" s="120">
        <v>0.11319444444444444</v>
      </c>
      <c r="K28" s="121"/>
      <c r="L28" s="51">
        <v>3.09</v>
      </c>
      <c r="M28" s="114">
        <v>463</v>
      </c>
      <c r="N28" s="30"/>
      <c r="O28" s="89">
        <f>COUNTIF($H$5:H1929,"*陣馬山*")</f>
        <v>23</v>
      </c>
      <c r="Q28" s="89">
        <f>COUNTIF($H$5:H1929,"*日ノ出山*")</f>
        <v>17</v>
      </c>
      <c r="S28" s="89">
        <f>COUNTIF($H$5:H1929,"*檜洞丸*")</f>
        <v>8</v>
      </c>
      <c r="U28" s="89">
        <f>COUNTIF($H$5:H1908,"*大沢山🍐*")</f>
        <v>8</v>
      </c>
      <c r="W28" s="89">
        <f>COUNTIF($H$5:I1896,"*高川山*")</f>
        <v>10</v>
      </c>
      <c r="X28" s="92"/>
      <c r="AA28" s="89">
        <f>COUNTIF($H$5:K1908,"*箱根駅伝*")</f>
        <v>3</v>
      </c>
      <c r="AB28" s="92"/>
    </row>
    <row r="29" spans="1:31" ht="13.4" customHeight="1" thickBot="1" x14ac:dyDescent="1.25">
      <c r="A29" s="83">
        <v>1903</v>
      </c>
      <c r="B29" s="1" t="s">
        <v>5196</v>
      </c>
      <c r="C29" s="44" t="s">
        <v>4873</v>
      </c>
      <c r="D29" s="2">
        <v>97</v>
      </c>
      <c r="E29" s="45" t="s">
        <v>5141</v>
      </c>
      <c r="F29" s="79" t="s">
        <v>5142</v>
      </c>
      <c r="G29" s="35" t="s">
        <v>4363</v>
      </c>
      <c r="H29" s="48" t="s">
        <v>5143</v>
      </c>
      <c r="I29" s="49">
        <v>6.6</v>
      </c>
      <c r="J29" s="120">
        <v>0.10902777777777778</v>
      </c>
      <c r="K29" s="121"/>
      <c r="L29" s="51">
        <v>2.52</v>
      </c>
      <c r="M29" s="114">
        <v>506</v>
      </c>
      <c r="N29" s="3" t="s">
        <v>15</v>
      </c>
      <c r="O29" s="92"/>
    </row>
    <row r="30" spans="1:31" ht="13.4" customHeight="1" x14ac:dyDescent="1.1000000000000001">
      <c r="A30" s="83">
        <v>1902</v>
      </c>
      <c r="B30" s="1" t="s">
        <v>5196</v>
      </c>
      <c r="C30" s="44" t="s">
        <v>4873</v>
      </c>
      <c r="D30" s="2">
        <v>96</v>
      </c>
      <c r="E30" s="45" t="s">
        <v>5138</v>
      </c>
      <c r="F30" s="79" t="s">
        <v>5139</v>
      </c>
      <c r="G30" s="35" t="s">
        <v>4363</v>
      </c>
      <c r="H30" s="48" t="s">
        <v>5140</v>
      </c>
      <c r="I30" s="49">
        <v>36.5</v>
      </c>
      <c r="J30" s="120">
        <v>0.11666666666666667</v>
      </c>
      <c r="K30" s="121"/>
      <c r="L30" s="52">
        <v>13.04</v>
      </c>
      <c r="M30" s="114">
        <v>347</v>
      </c>
      <c r="N30" s="30"/>
      <c r="O30" s="93" t="s">
        <v>338</v>
      </c>
      <c r="Q30" s="93" t="s">
        <v>436</v>
      </c>
      <c r="S30" s="93" t="s">
        <v>382</v>
      </c>
      <c r="U30" s="88" t="s">
        <v>4603</v>
      </c>
      <c r="W30" s="93" t="s">
        <v>4589</v>
      </c>
      <c r="X30" s="92"/>
      <c r="AA30" s="88" t="s">
        <v>4622</v>
      </c>
      <c r="AB30" s="98"/>
    </row>
    <row r="31" spans="1:31" ht="13.4" customHeight="1" thickBot="1" x14ac:dyDescent="1.25">
      <c r="A31" s="83">
        <v>1901</v>
      </c>
      <c r="B31" s="1" t="s">
        <v>5196</v>
      </c>
      <c r="C31" s="44" t="s">
        <v>4873</v>
      </c>
      <c r="D31" s="2">
        <v>95</v>
      </c>
      <c r="E31" s="45" t="s">
        <v>5135</v>
      </c>
      <c r="F31" s="79" t="s">
        <v>5136</v>
      </c>
      <c r="G31" s="35" t="s">
        <v>4363</v>
      </c>
      <c r="H31" s="48" t="s">
        <v>5137</v>
      </c>
      <c r="I31" s="49">
        <v>8</v>
      </c>
      <c r="J31" s="120">
        <v>0.11458333333333333</v>
      </c>
      <c r="K31" s="121"/>
      <c r="L31" s="51">
        <v>2.91</v>
      </c>
      <c r="M31" s="114">
        <v>522</v>
      </c>
      <c r="N31" s="3" t="s">
        <v>15</v>
      </c>
      <c r="O31" s="89">
        <f>COUNTIF($H$5:H1929,"*景信山*")</f>
        <v>60</v>
      </c>
      <c r="Q31" s="89">
        <f>COUNTIF($H$5:H1929,"*御前山*")</f>
        <v>13</v>
      </c>
      <c r="S31" s="89">
        <f>COUNTIF($H$5:H1929,"*三ノ塔*")</f>
        <v>12</v>
      </c>
      <c r="U31" s="89">
        <f>COUNTIF($H$5:H1911,"*大蔵高丸*")</f>
        <v>2</v>
      </c>
      <c r="W31" s="89">
        <f>COUNTIF($H$5:I1899,"*権現山🍐*")</f>
        <v>7</v>
      </c>
      <c r="X31" s="92"/>
      <c r="AA31" s="89">
        <f>COUNTIF($H$5:K1911,"*多摩よこやまの道🚴*")</f>
        <v>5</v>
      </c>
      <c r="AB31" s="92"/>
    </row>
    <row r="32" spans="1:31" ht="13.4" customHeight="1" thickBot="1" x14ac:dyDescent="1.25">
      <c r="A32" s="83">
        <v>1900</v>
      </c>
      <c r="B32" s="1" t="s">
        <v>5196</v>
      </c>
      <c r="C32" s="44" t="s">
        <v>4873</v>
      </c>
      <c r="D32" s="2">
        <v>94</v>
      </c>
      <c r="E32" s="45" t="s">
        <v>5132</v>
      </c>
      <c r="F32" s="79" t="s">
        <v>5133</v>
      </c>
      <c r="G32" s="35" t="s">
        <v>4363</v>
      </c>
      <c r="H32" s="48" t="s">
        <v>5134</v>
      </c>
      <c r="I32" s="49">
        <v>6.3</v>
      </c>
      <c r="J32" s="120">
        <v>0.10138888888888889</v>
      </c>
      <c r="K32" s="121"/>
      <c r="L32" s="51">
        <v>2.59</v>
      </c>
      <c r="M32" s="114">
        <v>458</v>
      </c>
      <c r="N32" s="3" t="s">
        <v>15</v>
      </c>
      <c r="O32" s="92"/>
    </row>
    <row r="33" spans="1:27" ht="13.4" customHeight="1" x14ac:dyDescent="1.1000000000000001">
      <c r="A33" s="83">
        <v>1899</v>
      </c>
      <c r="B33" s="1" t="s">
        <v>5196</v>
      </c>
      <c r="C33" s="44" t="s">
        <v>4873</v>
      </c>
      <c r="D33" s="2">
        <v>93</v>
      </c>
      <c r="E33" s="45" t="s">
        <v>5129</v>
      </c>
      <c r="F33" s="79" t="s">
        <v>5130</v>
      </c>
      <c r="G33" s="35" t="s">
        <v>4363</v>
      </c>
      <c r="H33" s="48" t="s">
        <v>5131</v>
      </c>
      <c r="I33" s="49">
        <v>9.6999999999999993</v>
      </c>
      <c r="J33" s="120">
        <v>9.0277777777777776E-2</v>
      </c>
      <c r="K33" s="121"/>
      <c r="L33" s="50">
        <v>4.4800000000000004</v>
      </c>
      <c r="M33" s="114">
        <v>243</v>
      </c>
      <c r="N33" s="30"/>
      <c r="O33" s="93" t="s">
        <v>426</v>
      </c>
      <c r="Q33" s="93" t="s">
        <v>4591</v>
      </c>
      <c r="S33" s="93" t="s">
        <v>390</v>
      </c>
      <c r="U33" s="88" t="s">
        <v>4604</v>
      </c>
      <c r="W33" s="93" t="s">
        <v>4590</v>
      </c>
      <c r="X33" s="92"/>
      <c r="AA33" s="88" t="s">
        <v>5032</v>
      </c>
    </row>
    <row r="34" spans="1:27" ht="13.4" customHeight="1" thickBot="1" x14ac:dyDescent="1.25">
      <c r="A34" s="83">
        <v>1898</v>
      </c>
      <c r="B34" s="1" t="s">
        <v>5196</v>
      </c>
      <c r="C34" s="44" t="s">
        <v>4873</v>
      </c>
      <c r="D34" s="2">
        <v>92</v>
      </c>
      <c r="E34" s="45" t="s">
        <v>5125</v>
      </c>
      <c r="F34" s="79" t="s">
        <v>5126</v>
      </c>
      <c r="G34" s="35" t="s">
        <v>4363</v>
      </c>
      <c r="H34" s="48" t="s">
        <v>5127</v>
      </c>
      <c r="I34" s="49">
        <v>11.6</v>
      </c>
      <c r="J34" s="120">
        <v>0.13125000000000001</v>
      </c>
      <c r="K34" s="121"/>
      <c r="L34" s="51">
        <v>3.68</v>
      </c>
      <c r="M34" s="114">
        <v>295</v>
      </c>
      <c r="N34" s="30"/>
      <c r="O34" s="89">
        <f>COUNTIF($H$5:H1929,"*要倉山*")</f>
        <v>12</v>
      </c>
      <c r="Q34" s="89">
        <f>COUNTIF($H$5:H1902,"*川乗山*")</f>
        <v>7</v>
      </c>
      <c r="S34" s="89">
        <f>COUNTIF($H$5:H1929,"*ガタクリ*")</f>
        <v>6</v>
      </c>
      <c r="U34" s="89">
        <f>COUNTIF($H$5:H1914,"*曲リ沢峠*")</f>
        <v>9</v>
      </c>
      <c r="W34" s="89">
        <f>COUNTIF($H$5:I1902,"*赤鞍ケ岳*")</f>
        <v>4</v>
      </c>
      <c r="X34" s="92"/>
      <c r="AA34" s="89">
        <f>COUNTIF($H$5:K1914,"*阿蘇神社*")</f>
        <v>16</v>
      </c>
    </row>
    <row r="35" spans="1:27" ht="13.4" customHeight="1" thickBot="1" x14ac:dyDescent="1.25">
      <c r="A35" s="83">
        <v>1897</v>
      </c>
      <c r="B35" s="1" t="s">
        <v>5196</v>
      </c>
      <c r="C35" s="44" t="s">
        <v>4873</v>
      </c>
      <c r="D35" s="2">
        <v>91</v>
      </c>
      <c r="E35" s="45" t="s">
        <v>5122</v>
      </c>
      <c r="F35" s="79" t="s">
        <v>5123</v>
      </c>
      <c r="G35" s="35" t="s">
        <v>4363</v>
      </c>
      <c r="H35" s="48" t="s">
        <v>5124</v>
      </c>
      <c r="I35" s="49">
        <v>7.7</v>
      </c>
      <c r="J35" s="120">
        <v>0.1125</v>
      </c>
      <c r="K35" s="121"/>
      <c r="L35" s="51">
        <v>2.85</v>
      </c>
      <c r="M35" s="114">
        <v>658</v>
      </c>
      <c r="N35" s="3" t="s">
        <v>15</v>
      </c>
      <c r="O35" s="92"/>
    </row>
    <row r="36" spans="1:27" ht="13.4" customHeight="1" x14ac:dyDescent="1.1000000000000001">
      <c r="A36" s="83">
        <v>1896</v>
      </c>
      <c r="B36" s="1" t="s">
        <v>5196</v>
      </c>
      <c r="C36" s="44" t="s">
        <v>4873</v>
      </c>
      <c r="D36" s="2">
        <v>90</v>
      </c>
      <c r="E36" s="45" t="s">
        <v>5119</v>
      </c>
      <c r="F36" s="79" t="s">
        <v>5120</v>
      </c>
      <c r="G36" s="35" t="s">
        <v>4363</v>
      </c>
      <c r="H36" s="48" t="s">
        <v>5121</v>
      </c>
      <c r="I36" s="49">
        <v>15.9</v>
      </c>
      <c r="J36" s="120">
        <v>0.16388888888888889</v>
      </c>
      <c r="K36" s="121"/>
      <c r="L36" s="50">
        <v>4.04</v>
      </c>
      <c r="M36" s="114">
        <v>590</v>
      </c>
      <c r="N36" s="30"/>
      <c r="O36" s="93" t="s">
        <v>446</v>
      </c>
      <c r="Q36" s="88" t="s">
        <v>4967</v>
      </c>
      <c r="S36" s="93" t="s">
        <v>399</v>
      </c>
      <c r="U36" s="88" t="s">
        <v>4610</v>
      </c>
    </row>
    <row r="37" spans="1:27" ht="13.4" customHeight="1" thickBot="1" x14ac:dyDescent="1.25">
      <c r="A37" s="83">
        <v>1895</v>
      </c>
      <c r="B37" s="1" t="s">
        <v>5196</v>
      </c>
      <c r="C37" s="44" t="s">
        <v>4873</v>
      </c>
      <c r="D37" s="2">
        <v>89</v>
      </c>
      <c r="E37" s="45" t="s">
        <v>5116</v>
      </c>
      <c r="F37" s="79" t="s">
        <v>5117</v>
      </c>
      <c r="G37" s="35" t="s">
        <v>4363</v>
      </c>
      <c r="H37" s="48" t="s">
        <v>5118</v>
      </c>
      <c r="I37" s="49">
        <v>8.8000000000000007</v>
      </c>
      <c r="J37" s="120">
        <v>0.15069444444444444</v>
      </c>
      <c r="K37" s="121"/>
      <c r="L37" s="51">
        <v>2.4300000000000002</v>
      </c>
      <c r="M37" s="114">
        <v>632</v>
      </c>
      <c r="N37" s="30"/>
      <c r="O37" s="89">
        <f>COUNTIF($H$5:H1929,"*大久保山*")</f>
        <v>8</v>
      </c>
      <c r="Q37" s="89">
        <f>COUNTIF($H$5:H1905,"*鍋割山奥*")</f>
        <v>6</v>
      </c>
      <c r="S37" s="89">
        <f>COUNTIF($H$5:H1929,"*犬越路*")</f>
        <v>14</v>
      </c>
      <c r="U37" s="89">
        <f>COUNTIF($H$5:H1917,"*御正人ノタル*")</f>
        <v>5</v>
      </c>
    </row>
    <row r="38" spans="1:27" ht="13.4" customHeight="1" thickBot="1" x14ac:dyDescent="1.25">
      <c r="A38" s="83">
        <v>1894</v>
      </c>
      <c r="B38" s="1" t="s">
        <v>5196</v>
      </c>
      <c r="C38" s="44" t="s">
        <v>4873</v>
      </c>
      <c r="D38" s="2">
        <v>88</v>
      </c>
      <c r="E38" s="45" t="s">
        <v>5113</v>
      </c>
      <c r="F38" s="79" t="s">
        <v>5114</v>
      </c>
      <c r="G38" s="35" t="s">
        <v>4363</v>
      </c>
      <c r="H38" s="48" t="s">
        <v>5115</v>
      </c>
      <c r="I38" s="49">
        <v>10.199999999999999</v>
      </c>
      <c r="J38" s="120">
        <v>0.14652777777777778</v>
      </c>
      <c r="K38" s="121"/>
      <c r="L38" s="51">
        <v>2.9</v>
      </c>
      <c r="M38" s="114">
        <v>698</v>
      </c>
      <c r="N38" s="3" t="s">
        <v>15</v>
      </c>
      <c r="O38" s="90"/>
      <c r="Q38" s="3"/>
    </row>
    <row r="39" spans="1:27" ht="13.4" customHeight="1" x14ac:dyDescent="1.1000000000000001">
      <c r="A39" s="83">
        <v>1893</v>
      </c>
      <c r="B39" s="1" t="s">
        <v>5196</v>
      </c>
      <c r="C39" s="44" t="s">
        <v>4873</v>
      </c>
      <c r="D39" s="2">
        <v>87</v>
      </c>
      <c r="E39" s="45" t="s">
        <v>5110</v>
      </c>
      <c r="F39" s="79" t="s">
        <v>5111</v>
      </c>
      <c r="G39" s="35" t="s">
        <v>4363</v>
      </c>
      <c r="H39" s="48" t="s">
        <v>5112</v>
      </c>
      <c r="I39" s="49">
        <v>7.6</v>
      </c>
      <c r="J39" s="120">
        <v>9.7222222222222224E-2</v>
      </c>
      <c r="K39" s="121"/>
      <c r="L39" s="51">
        <v>3.26</v>
      </c>
      <c r="M39" s="114">
        <v>582</v>
      </c>
      <c r="N39" s="3" t="s">
        <v>15</v>
      </c>
      <c r="O39" s="93" t="s">
        <v>4440</v>
      </c>
      <c r="Q39" s="88"/>
      <c r="S39" s="93" t="s">
        <v>408</v>
      </c>
      <c r="U39" s="88" t="s">
        <v>4630</v>
      </c>
    </row>
    <row r="40" spans="1:27" ht="13.4" customHeight="1" thickBot="1" x14ac:dyDescent="1.25">
      <c r="A40" s="83">
        <v>1892</v>
      </c>
      <c r="B40" s="1" t="s">
        <v>5196</v>
      </c>
      <c r="C40" s="44" t="s">
        <v>4873</v>
      </c>
      <c r="D40" s="2">
        <v>86</v>
      </c>
      <c r="E40" s="45" t="s">
        <v>5107</v>
      </c>
      <c r="F40" s="79" t="s">
        <v>5108</v>
      </c>
      <c r="G40" s="35" t="s">
        <v>4363</v>
      </c>
      <c r="H40" s="48" t="s">
        <v>5109</v>
      </c>
      <c r="I40" s="49">
        <v>33.299999999999997</v>
      </c>
      <c r="J40" s="120">
        <v>0.11597222222222223</v>
      </c>
      <c r="K40" s="121"/>
      <c r="L40" s="52">
        <v>11.96</v>
      </c>
      <c r="M40" s="114">
        <v>184</v>
      </c>
      <c r="N40" s="30"/>
      <c r="O40" s="89">
        <f>COUNTIF($H$5:H1929,"*大垂水峠*")</f>
        <v>30</v>
      </c>
      <c r="Q40" s="89">
        <f>COUNTIF($H$5:H1908,"**")</f>
        <v>1903</v>
      </c>
      <c r="S40" s="89">
        <f>COUNTIF($H$5:H1929,"*姫次*")</f>
        <v>8</v>
      </c>
      <c r="U40" s="89">
        <f>COUNTIF($H$5:K1920,"*寂ショウ尾根*")</f>
        <v>11</v>
      </c>
    </row>
    <row r="41" spans="1:27" ht="13.4" customHeight="1" thickBot="1" x14ac:dyDescent="1.25">
      <c r="A41" s="83">
        <v>1891</v>
      </c>
      <c r="B41" s="1" t="s">
        <v>5196</v>
      </c>
      <c r="C41" s="44" t="s">
        <v>4873</v>
      </c>
      <c r="D41" s="2">
        <v>85</v>
      </c>
      <c r="E41" s="45" t="s">
        <v>5104</v>
      </c>
      <c r="F41" s="79" t="s">
        <v>5105</v>
      </c>
      <c r="G41" s="35" t="s">
        <v>4363</v>
      </c>
      <c r="H41" s="48" t="s">
        <v>5106</v>
      </c>
      <c r="I41" s="49">
        <v>13.4</v>
      </c>
      <c r="J41" s="120">
        <v>0.17986111111111111</v>
      </c>
      <c r="K41" s="121"/>
      <c r="L41" s="51">
        <v>3.1</v>
      </c>
      <c r="M41" s="114">
        <v>780</v>
      </c>
      <c r="N41" s="30"/>
      <c r="O41" s="92"/>
      <c r="S41" s="27"/>
      <c r="U41" s="27"/>
      <c r="V41" s="27"/>
      <c r="W41" s="27"/>
      <c r="X41" s="27"/>
      <c r="Y41" s="27"/>
      <c r="Z41" s="27"/>
    </row>
    <row r="42" spans="1:27" ht="13.4" customHeight="1" x14ac:dyDescent="1.1000000000000001">
      <c r="A42" s="83">
        <v>1890</v>
      </c>
      <c r="B42" s="1" t="s">
        <v>5196</v>
      </c>
      <c r="C42" s="44" t="s">
        <v>4873</v>
      </c>
      <c r="D42" s="2">
        <v>84</v>
      </c>
      <c r="E42" s="45" t="s">
        <v>5098</v>
      </c>
      <c r="F42" s="79" t="s">
        <v>5099</v>
      </c>
      <c r="G42" s="35" t="s">
        <v>4363</v>
      </c>
      <c r="H42" s="48" t="s">
        <v>5100</v>
      </c>
      <c r="I42" s="49">
        <v>11</v>
      </c>
      <c r="J42" s="120">
        <v>0.12708333333333333</v>
      </c>
      <c r="K42" s="121"/>
      <c r="L42" s="51">
        <v>3.59</v>
      </c>
      <c r="M42" s="114">
        <v>329</v>
      </c>
      <c r="N42" s="30"/>
      <c r="O42" s="88" t="s">
        <v>4483</v>
      </c>
      <c r="Q42" s="3"/>
      <c r="S42" s="93" t="s">
        <v>456</v>
      </c>
      <c r="U42" s="27"/>
      <c r="V42" s="27"/>
      <c r="W42" s="27"/>
      <c r="X42" s="27"/>
      <c r="Y42" s="27"/>
      <c r="Z42" s="27"/>
    </row>
    <row r="43" spans="1:27" ht="13.4" customHeight="1" thickBot="1" x14ac:dyDescent="1.25">
      <c r="A43" s="83">
        <v>1889</v>
      </c>
      <c r="B43" s="1" t="s">
        <v>5196</v>
      </c>
      <c r="C43" s="44" t="s">
        <v>4873</v>
      </c>
      <c r="D43" s="2">
        <v>83</v>
      </c>
      <c r="E43" s="45" t="s">
        <v>5095</v>
      </c>
      <c r="F43" s="79" t="s">
        <v>5096</v>
      </c>
      <c r="G43" s="35" t="s">
        <v>4363</v>
      </c>
      <c r="H43" s="48" t="s">
        <v>5097</v>
      </c>
      <c r="I43" s="49">
        <v>7.6</v>
      </c>
      <c r="J43" s="120">
        <v>9.2361111111111116E-2</v>
      </c>
      <c r="K43" s="121"/>
      <c r="L43" s="51">
        <v>3.43</v>
      </c>
      <c r="M43" s="114">
        <v>590</v>
      </c>
      <c r="N43" s="3" t="s">
        <v>15</v>
      </c>
      <c r="O43" s="89">
        <f>COUNTIF($H$5:H1929,"*ヤゴ沢の頭*")</f>
        <v>14</v>
      </c>
      <c r="Q43" s="3"/>
      <c r="S43" s="89">
        <f>COUNTIF($H$5:H1929,"*仏果山*")</f>
        <v>5</v>
      </c>
      <c r="U43" s="27"/>
      <c r="V43" s="27"/>
      <c r="W43" s="27"/>
      <c r="X43" s="27"/>
      <c r="Y43" s="27"/>
      <c r="Z43" s="27"/>
    </row>
    <row r="44" spans="1:27" ht="13.4" customHeight="1" thickBot="1" x14ac:dyDescent="1.25">
      <c r="A44" s="83">
        <v>1888</v>
      </c>
      <c r="B44" s="1" t="s">
        <v>5196</v>
      </c>
      <c r="C44" s="44" t="s">
        <v>4873</v>
      </c>
      <c r="D44" s="2">
        <v>82</v>
      </c>
      <c r="E44" s="45" t="s">
        <v>5092</v>
      </c>
      <c r="F44" s="79" t="s">
        <v>5093</v>
      </c>
      <c r="G44" s="35" t="s">
        <v>4363</v>
      </c>
      <c r="H44" s="48" t="s">
        <v>5094</v>
      </c>
      <c r="I44" s="49">
        <v>53.9</v>
      </c>
      <c r="J44" s="120">
        <v>0.17847222222222223</v>
      </c>
      <c r="K44" s="121"/>
      <c r="L44" s="52">
        <v>12.58</v>
      </c>
      <c r="M44" s="114">
        <v>482</v>
      </c>
      <c r="N44" s="30"/>
      <c r="O44" s="92"/>
      <c r="Q44" s="3"/>
      <c r="S44" s="27"/>
      <c r="U44" s="27"/>
      <c r="V44" s="27"/>
      <c r="W44" s="27"/>
      <c r="X44" s="27"/>
      <c r="Y44" s="27"/>
      <c r="Z44" s="27"/>
    </row>
    <row r="45" spans="1:27" ht="13.4" customHeight="1" x14ac:dyDescent="1.1000000000000001">
      <c r="A45" s="83">
        <v>1887</v>
      </c>
      <c r="B45" s="1" t="s">
        <v>5196</v>
      </c>
      <c r="C45" s="44" t="s">
        <v>4873</v>
      </c>
      <c r="D45" s="2">
        <v>81</v>
      </c>
      <c r="E45" s="45" t="s">
        <v>5089</v>
      </c>
      <c r="F45" s="79" t="s">
        <v>5090</v>
      </c>
      <c r="G45" s="35" t="s">
        <v>4363</v>
      </c>
      <c r="H45" s="48" t="s">
        <v>5091</v>
      </c>
      <c r="I45" s="49">
        <v>5.9</v>
      </c>
      <c r="J45" s="120">
        <v>7.1527777777777773E-2</v>
      </c>
      <c r="K45" s="121"/>
      <c r="L45" s="51">
        <v>3.44</v>
      </c>
      <c r="M45" s="114">
        <v>96</v>
      </c>
      <c r="N45" s="30"/>
      <c r="O45" s="88" t="s">
        <v>4637</v>
      </c>
      <c r="Q45" s="3"/>
      <c r="S45" s="93" t="s">
        <v>4439</v>
      </c>
      <c r="U45" s="27"/>
      <c r="V45" s="27"/>
      <c r="W45" s="27"/>
      <c r="X45" s="27"/>
      <c r="Y45" s="27"/>
      <c r="Z45" s="27"/>
    </row>
    <row r="46" spans="1:27" ht="13.4" customHeight="1" thickBot="1" x14ac:dyDescent="1.25">
      <c r="A46" s="83">
        <v>1886</v>
      </c>
      <c r="B46" s="1" t="s">
        <v>5196</v>
      </c>
      <c r="C46" s="44" t="s">
        <v>4873</v>
      </c>
      <c r="D46" s="2">
        <v>80</v>
      </c>
      <c r="E46" s="45" t="s">
        <v>5086</v>
      </c>
      <c r="F46" s="79" t="s">
        <v>5087</v>
      </c>
      <c r="G46" s="35" t="s">
        <v>4363</v>
      </c>
      <c r="H46" s="48" t="s">
        <v>5088</v>
      </c>
      <c r="I46" s="49">
        <v>10.1</v>
      </c>
      <c r="J46" s="120">
        <v>0.13125000000000001</v>
      </c>
      <c r="K46" s="121"/>
      <c r="L46" s="51">
        <v>3.21</v>
      </c>
      <c r="M46" s="114">
        <v>596</v>
      </c>
      <c r="N46" s="3" t="s">
        <v>15</v>
      </c>
      <c r="O46" s="89">
        <f>COUNTIF($H$5:H1921,"*富士見台*")</f>
        <v>41</v>
      </c>
      <c r="Q46" s="3"/>
      <c r="S46" s="89">
        <f>COUNTIF($H$5:H1929,"*ヤビツ峠*")</f>
        <v>13</v>
      </c>
      <c r="U46" s="27"/>
      <c r="V46" s="27"/>
      <c r="W46" s="27"/>
      <c r="X46" s="27"/>
      <c r="Y46" s="27"/>
      <c r="Z46" s="27"/>
    </row>
    <row r="47" spans="1:27" ht="13.4" customHeight="1" thickBot="1" x14ac:dyDescent="1.25">
      <c r="A47" s="83">
        <v>1885</v>
      </c>
      <c r="B47" s="1" t="s">
        <v>5196</v>
      </c>
      <c r="C47" s="44" t="s">
        <v>4873</v>
      </c>
      <c r="D47" s="2">
        <v>79</v>
      </c>
      <c r="E47" s="45" t="s">
        <v>5083</v>
      </c>
      <c r="F47" s="79" t="s">
        <v>5084</v>
      </c>
      <c r="G47" s="35" t="s">
        <v>4363</v>
      </c>
      <c r="H47" s="48" t="s">
        <v>5085</v>
      </c>
      <c r="I47" s="49">
        <v>5.5</v>
      </c>
      <c r="J47" s="120">
        <v>6.9444444444444448E-2</v>
      </c>
      <c r="K47" s="121"/>
      <c r="L47" s="51">
        <v>3.3</v>
      </c>
      <c r="M47" s="114">
        <v>21</v>
      </c>
      <c r="N47" s="30"/>
      <c r="O47" s="92"/>
      <c r="S47" s="27"/>
      <c r="U47" s="27"/>
      <c r="V47" s="27"/>
      <c r="W47" s="27"/>
      <c r="X47" s="27"/>
      <c r="Y47" s="27"/>
      <c r="Z47" s="27"/>
    </row>
    <row r="48" spans="1:27" ht="13.4" customHeight="1" x14ac:dyDescent="1.1000000000000001">
      <c r="A48" s="83">
        <v>1884</v>
      </c>
      <c r="B48" s="1" t="s">
        <v>5196</v>
      </c>
      <c r="C48" s="44" t="s">
        <v>4873</v>
      </c>
      <c r="D48" s="2">
        <v>78</v>
      </c>
      <c r="E48" s="45" t="s">
        <v>5080</v>
      </c>
      <c r="F48" s="79" t="s">
        <v>5081</v>
      </c>
      <c r="G48" s="35" t="s">
        <v>4363</v>
      </c>
      <c r="H48" s="48" t="s">
        <v>5082</v>
      </c>
      <c r="I48" s="49">
        <v>8.8000000000000007</v>
      </c>
      <c r="J48" s="120">
        <v>0.15416666666666667</v>
      </c>
      <c r="K48" s="121"/>
      <c r="L48" s="51">
        <v>2.38</v>
      </c>
      <c r="M48" s="114">
        <v>772</v>
      </c>
      <c r="N48" s="3" t="s">
        <v>15</v>
      </c>
      <c r="O48" s="88" t="s">
        <v>5018</v>
      </c>
      <c r="Q48" s="3"/>
      <c r="R48" s="3"/>
      <c r="S48" s="93" t="s">
        <v>4762</v>
      </c>
      <c r="U48" s="27"/>
      <c r="V48" s="27"/>
      <c r="W48" s="27"/>
      <c r="X48" s="27"/>
      <c r="Y48" s="27"/>
      <c r="Z48" s="27"/>
    </row>
    <row r="49" spans="1:26" ht="13.4" customHeight="1" thickBot="1" x14ac:dyDescent="1.25">
      <c r="A49" s="83">
        <v>1883</v>
      </c>
      <c r="B49" s="1" t="s">
        <v>5196</v>
      </c>
      <c r="C49" s="44" t="s">
        <v>4873</v>
      </c>
      <c r="D49" s="2">
        <v>77</v>
      </c>
      <c r="E49" s="45" t="s">
        <v>5077</v>
      </c>
      <c r="F49" s="79" t="s">
        <v>5078</v>
      </c>
      <c r="G49" s="35" t="s">
        <v>4363</v>
      </c>
      <c r="H49" s="48" t="s">
        <v>5079</v>
      </c>
      <c r="I49" s="49">
        <v>8.5</v>
      </c>
      <c r="J49" s="120">
        <v>9.0972222222222218E-2</v>
      </c>
      <c r="K49" s="121"/>
      <c r="L49" s="51">
        <v>3.89</v>
      </c>
      <c r="M49" s="114">
        <v>532</v>
      </c>
      <c r="N49" s="3" t="s">
        <v>15</v>
      </c>
      <c r="O49" s="89">
        <f>COUNTIF($H$5:H1924,"*大洞山*")</f>
        <v>12</v>
      </c>
      <c r="S49" s="89">
        <f>COUNTIF($H$5:H1932,"*日陰沢橋*")</f>
        <v>24</v>
      </c>
      <c r="U49" s="27"/>
      <c r="V49" s="27"/>
      <c r="W49" s="27"/>
      <c r="X49" s="27"/>
      <c r="Y49" s="27"/>
      <c r="Z49" s="27"/>
    </row>
    <row r="50" spans="1:26" ht="13.4" customHeight="1" thickBot="1" x14ac:dyDescent="1.25">
      <c r="A50" s="83">
        <v>1882</v>
      </c>
      <c r="B50" s="1" t="s">
        <v>5196</v>
      </c>
      <c r="C50" s="44" t="s">
        <v>4873</v>
      </c>
      <c r="D50" s="2">
        <v>76</v>
      </c>
      <c r="E50" s="45" t="s">
        <v>5074</v>
      </c>
      <c r="F50" s="79" t="s">
        <v>5075</v>
      </c>
      <c r="G50" s="35" t="s">
        <v>4363</v>
      </c>
      <c r="H50" s="48" t="s">
        <v>5076</v>
      </c>
      <c r="I50" s="49">
        <v>9.5</v>
      </c>
      <c r="J50" s="120">
        <v>0.12916666666666668</v>
      </c>
      <c r="K50" s="121"/>
      <c r="L50" s="51">
        <v>3.06</v>
      </c>
      <c r="M50" s="114">
        <v>585</v>
      </c>
      <c r="N50" s="3" t="s">
        <v>15</v>
      </c>
      <c r="O50" s="27"/>
      <c r="Q50" s="27"/>
      <c r="R50" s="27"/>
      <c r="S50" s="27"/>
      <c r="T50" s="27"/>
      <c r="U50" s="27"/>
      <c r="V50" s="27"/>
      <c r="W50" s="27"/>
      <c r="X50" s="27"/>
      <c r="Y50" s="27"/>
      <c r="Z50" s="27"/>
    </row>
    <row r="51" spans="1:26" ht="13.4" customHeight="1" x14ac:dyDescent="1.1000000000000001">
      <c r="A51" s="83">
        <v>1881</v>
      </c>
      <c r="B51" s="1" t="s">
        <v>5196</v>
      </c>
      <c r="C51" s="44" t="s">
        <v>4873</v>
      </c>
      <c r="D51" s="2">
        <v>75</v>
      </c>
      <c r="E51" s="45" t="s">
        <v>5071</v>
      </c>
      <c r="F51" s="79" t="s">
        <v>5072</v>
      </c>
      <c r="G51" s="35" t="s">
        <v>4363</v>
      </c>
      <c r="H51" s="48" t="s">
        <v>5073</v>
      </c>
      <c r="I51" s="49">
        <v>10.4</v>
      </c>
      <c r="J51" s="120">
        <v>0.15069444444444444</v>
      </c>
      <c r="K51" s="121"/>
      <c r="L51" s="51">
        <v>2.88</v>
      </c>
      <c r="M51" s="114">
        <v>786</v>
      </c>
      <c r="N51" s="3" t="s">
        <v>15</v>
      </c>
      <c r="O51" s="88" t="s">
        <v>5019</v>
      </c>
      <c r="Q51" s="27"/>
      <c r="R51" s="27"/>
      <c r="S51" s="88" t="s">
        <v>4968</v>
      </c>
      <c r="T51" s="27"/>
      <c r="U51" s="27"/>
      <c r="V51" s="27"/>
      <c r="W51" s="27"/>
      <c r="X51" s="27"/>
      <c r="Y51" s="27"/>
      <c r="Z51" s="27"/>
    </row>
    <row r="52" spans="1:26" ht="13.4" customHeight="1" thickBot="1" x14ac:dyDescent="1.25">
      <c r="A52" s="83">
        <v>1880</v>
      </c>
      <c r="B52" s="1" t="s">
        <v>5196</v>
      </c>
      <c r="C52" s="44" t="s">
        <v>4873</v>
      </c>
      <c r="D52" s="2">
        <v>74</v>
      </c>
      <c r="E52" s="45" t="s">
        <v>5068</v>
      </c>
      <c r="F52" s="79" t="s">
        <v>5069</v>
      </c>
      <c r="G52" s="35" t="s">
        <v>4363</v>
      </c>
      <c r="H52" s="48" t="s">
        <v>5070</v>
      </c>
      <c r="I52" s="49">
        <v>7.3</v>
      </c>
      <c r="J52" s="120">
        <v>9.2361111111111116E-2</v>
      </c>
      <c r="K52" s="121"/>
      <c r="L52" s="51">
        <v>3.29</v>
      </c>
      <c r="M52" s="114">
        <v>596</v>
      </c>
      <c r="N52" s="3" t="s">
        <v>15</v>
      </c>
      <c r="O52" s="89">
        <f>COUNTIF($H$5:H1927,"*三井水源林*")</f>
        <v>16</v>
      </c>
      <c r="P52" s="27"/>
      <c r="Q52" s="27"/>
      <c r="R52" s="27"/>
      <c r="S52" s="89">
        <f>COUNTIF($H$5:H1935,"*鍋割山丹*")</f>
        <v>4</v>
      </c>
      <c r="T52" s="27"/>
      <c r="U52" s="27"/>
      <c r="V52" s="27"/>
      <c r="W52" s="27"/>
      <c r="X52" s="27"/>
      <c r="Y52" s="27"/>
      <c r="Z52" s="27"/>
    </row>
    <row r="53" spans="1:26" ht="13.4" customHeight="1" thickBot="1" x14ac:dyDescent="1.25">
      <c r="A53" s="83">
        <v>1879</v>
      </c>
      <c r="B53" s="1" t="s">
        <v>5196</v>
      </c>
      <c r="C53" s="44" t="s">
        <v>4873</v>
      </c>
      <c r="D53" s="2">
        <v>73</v>
      </c>
      <c r="E53" s="45" t="s">
        <v>5065</v>
      </c>
      <c r="F53" s="79" t="s">
        <v>5066</v>
      </c>
      <c r="G53" s="35" t="s">
        <v>4363</v>
      </c>
      <c r="H53" s="48" t="s">
        <v>5067</v>
      </c>
      <c r="I53" s="49">
        <v>9.6999999999999993</v>
      </c>
      <c r="J53" s="120">
        <v>9.5138888888888884E-2</v>
      </c>
      <c r="K53" s="121"/>
      <c r="L53" s="50">
        <v>4.25</v>
      </c>
      <c r="M53" s="114">
        <v>19</v>
      </c>
      <c r="N53" s="30"/>
      <c r="O53" s="27"/>
      <c r="P53" s="27"/>
      <c r="Q53" s="27"/>
      <c r="R53" s="27"/>
      <c r="S53" s="27"/>
      <c r="T53" s="27"/>
      <c r="U53" s="27"/>
      <c r="V53" s="27"/>
      <c r="W53" s="27"/>
      <c r="X53" s="27"/>
      <c r="Y53" s="27"/>
      <c r="Z53" s="27"/>
    </row>
    <row r="54" spans="1:26" ht="13.4" customHeight="1" x14ac:dyDescent="1.1000000000000001">
      <c r="A54" s="83">
        <v>1878</v>
      </c>
      <c r="B54" s="1" t="s">
        <v>5196</v>
      </c>
      <c r="C54" s="44" t="s">
        <v>4873</v>
      </c>
      <c r="D54" s="2">
        <v>72</v>
      </c>
      <c r="E54" s="45" t="s">
        <v>5061</v>
      </c>
      <c r="F54" s="79" t="s">
        <v>5062</v>
      </c>
      <c r="G54" s="35" t="s">
        <v>4363</v>
      </c>
      <c r="H54" s="48" t="s">
        <v>5063</v>
      </c>
      <c r="I54" s="49">
        <v>10.4</v>
      </c>
      <c r="J54" s="120">
        <v>0.15069444444444444</v>
      </c>
      <c r="K54" s="121"/>
      <c r="L54" s="51">
        <v>2.88</v>
      </c>
      <c r="M54" s="114">
        <v>786</v>
      </c>
      <c r="N54" s="3" t="s">
        <v>15</v>
      </c>
      <c r="O54" s="88" t="s">
        <v>5042</v>
      </c>
      <c r="P54" s="27"/>
      <c r="Q54" s="27"/>
      <c r="R54" s="27"/>
      <c r="S54" s="27"/>
      <c r="T54" s="27"/>
      <c r="U54" s="27"/>
      <c r="V54" s="27"/>
      <c r="W54" s="27"/>
      <c r="X54" s="27"/>
      <c r="Y54" s="27"/>
      <c r="Z54" s="27"/>
    </row>
    <row r="55" spans="1:26" ht="13.4" customHeight="1" thickBot="1" x14ac:dyDescent="1.25">
      <c r="A55" s="83">
        <v>1877</v>
      </c>
      <c r="B55" s="1" t="s">
        <v>5196</v>
      </c>
      <c r="C55" s="44" t="s">
        <v>4873</v>
      </c>
      <c r="D55" s="2">
        <v>71</v>
      </c>
      <c r="E55" s="45" t="s">
        <v>5058</v>
      </c>
      <c r="F55" s="79" t="s">
        <v>5059</v>
      </c>
      <c r="G55" s="35" t="s">
        <v>4363</v>
      </c>
      <c r="H55" s="48" t="s">
        <v>5060</v>
      </c>
      <c r="I55" s="49">
        <v>13.4</v>
      </c>
      <c r="J55" s="120">
        <v>0.16527777777777777</v>
      </c>
      <c r="K55" s="121"/>
      <c r="L55" s="51">
        <v>3.38</v>
      </c>
      <c r="M55" s="114">
        <v>470</v>
      </c>
      <c r="N55" s="30"/>
      <c r="O55" s="89">
        <f>COUNTIF($H$5:H1930,"*高尾山北尾根*")</f>
        <v>25</v>
      </c>
      <c r="P55" s="27"/>
      <c r="Q55" s="27"/>
      <c r="R55" s="27"/>
      <c r="S55" s="27"/>
      <c r="T55" s="27"/>
      <c r="U55" s="27"/>
      <c r="V55" s="27"/>
      <c r="W55" s="27"/>
      <c r="X55" s="27"/>
      <c r="Y55" s="27"/>
      <c r="Z55" s="27"/>
    </row>
    <row r="56" spans="1:26" ht="13.4" customHeight="1" thickBot="1" x14ac:dyDescent="1.25">
      <c r="A56" s="83">
        <v>1876</v>
      </c>
      <c r="B56" s="1" t="s">
        <v>5196</v>
      </c>
      <c r="C56" s="44" t="s">
        <v>4873</v>
      </c>
      <c r="D56" s="2">
        <v>70</v>
      </c>
      <c r="E56" s="45" t="s">
        <v>5055</v>
      </c>
      <c r="F56" s="79" t="s">
        <v>5056</v>
      </c>
      <c r="G56" s="35" t="s">
        <v>4363</v>
      </c>
      <c r="H56" s="48" t="s">
        <v>5057</v>
      </c>
      <c r="I56" s="49">
        <v>35.5</v>
      </c>
      <c r="J56" s="120">
        <v>0.1125</v>
      </c>
      <c r="K56" s="121"/>
      <c r="L56" s="52">
        <v>13.15</v>
      </c>
      <c r="M56" s="114">
        <v>554</v>
      </c>
      <c r="N56" s="30"/>
      <c r="O56" s="27"/>
      <c r="P56" s="27"/>
      <c r="Q56" s="27"/>
      <c r="R56" s="27"/>
      <c r="S56" s="27"/>
      <c r="T56" s="27"/>
      <c r="U56" s="27"/>
      <c r="V56" s="27"/>
      <c r="W56" s="27"/>
      <c r="X56" s="27"/>
      <c r="Y56" s="27"/>
      <c r="Z56" s="27"/>
    </row>
    <row r="57" spans="1:26" ht="13.4" customHeight="1" x14ac:dyDescent="1.1000000000000001">
      <c r="A57" s="83">
        <v>1875</v>
      </c>
      <c r="B57" s="1" t="s">
        <v>5196</v>
      </c>
      <c r="C57" s="44" t="s">
        <v>4873</v>
      </c>
      <c r="D57" s="2">
        <v>69</v>
      </c>
      <c r="E57" s="45" t="s">
        <v>5052</v>
      </c>
      <c r="F57" s="79" t="s">
        <v>5053</v>
      </c>
      <c r="G57" s="35" t="s">
        <v>4363</v>
      </c>
      <c r="H57" s="48" t="s">
        <v>5054</v>
      </c>
      <c r="I57" s="49">
        <v>10.3</v>
      </c>
      <c r="J57" s="120">
        <v>8.4027777777777785E-2</v>
      </c>
      <c r="K57" s="121"/>
      <c r="L57" s="50">
        <v>5.1100000000000003</v>
      </c>
      <c r="M57" s="114">
        <v>22</v>
      </c>
      <c r="N57" s="30"/>
      <c r="O57" s="93" t="s">
        <v>5064</v>
      </c>
      <c r="P57" s="27"/>
      <c r="Q57" s="27"/>
      <c r="R57" s="27"/>
      <c r="S57" s="27"/>
      <c r="T57" s="27"/>
      <c r="U57" s="27"/>
      <c r="V57" s="27"/>
      <c r="W57" s="27"/>
      <c r="X57" s="27"/>
      <c r="Y57" s="27"/>
      <c r="Z57" s="27"/>
    </row>
    <row r="58" spans="1:26" ht="13.4" customHeight="1" thickBot="1" x14ac:dyDescent="1.25">
      <c r="A58" s="83">
        <v>1874</v>
      </c>
      <c r="B58" s="1" t="s">
        <v>5196</v>
      </c>
      <c r="C58" s="44" t="s">
        <v>4873</v>
      </c>
      <c r="D58" s="2">
        <v>68</v>
      </c>
      <c r="E58" s="45" t="s">
        <v>5049</v>
      </c>
      <c r="F58" s="79" t="s">
        <v>5050</v>
      </c>
      <c r="G58" s="35" t="s">
        <v>4363</v>
      </c>
      <c r="H58" s="118" t="s">
        <v>5051</v>
      </c>
      <c r="I58" s="49">
        <v>7.5</v>
      </c>
      <c r="J58" s="120">
        <v>0.10347222222222222</v>
      </c>
      <c r="K58" s="121"/>
      <c r="L58" s="51">
        <v>3.02</v>
      </c>
      <c r="M58" s="114">
        <v>537</v>
      </c>
      <c r="N58" s="3" t="s">
        <v>15</v>
      </c>
      <c r="O58" s="89">
        <f>COUNTIF($H$5:H1968,"*石老*")</f>
        <v>9</v>
      </c>
      <c r="P58" s="27"/>
      <c r="Q58" s="27"/>
      <c r="R58" s="27"/>
      <c r="S58" s="27"/>
      <c r="T58" s="27"/>
      <c r="U58" s="27"/>
      <c r="V58" s="27"/>
      <c r="W58" s="27"/>
      <c r="X58" s="27"/>
      <c r="Y58" s="27"/>
      <c r="Z58" s="27"/>
    </row>
    <row r="59" spans="1:26" ht="13.4" customHeight="1" thickBot="1" x14ac:dyDescent="1.25">
      <c r="A59" s="83">
        <v>1873</v>
      </c>
      <c r="B59" s="1" t="s">
        <v>5196</v>
      </c>
      <c r="C59" s="44" t="s">
        <v>4873</v>
      </c>
      <c r="D59" s="2">
        <v>67</v>
      </c>
      <c r="E59" s="45" t="s">
        <v>5046</v>
      </c>
      <c r="F59" s="79" t="s">
        <v>5047</v>
      </c>
      <c r="G59" s="35" t="s">
        <v>4363</v>
      </c>
      <c r="H59" s="48" t="s">
        <v>5048</v>
      </c>
      <c r="I59" s="49">
        <v>13.4</v>
      </c>
      <c r="J59" s="120">
        <v>0.15347222222222223</v>
      </c>
      <c r="K59" s="121"/>
      <c r="L59" s="51">
        <v>3.64</v>
      </c>
      <c r="M59" s="114">
        <v>365</v>
      </c>
      <c r="N59" s="30"/>
      <c r="O59" s="27"/>
      <c r="P59" s="27"/>
      <c r="Q59" s="27"/>
      <c r="R59" s="27"/>
      <c r="S59" s="27"/>
      <c r="T59" s="27"/>
      <c r="U59" s="27"/>
      <c r="V59" s="27"/>
      <c r="W59" s="27"/>
      <c r="X59" s="27"/>
      <c r="Y59" s="27"/>
      <c r="Z59" s="27"/>
    </row>
    <row r="60" spans="1:26" ht="13.4" customHeight="1" x14ac:dyDescent="1.1000000000000001">
      <c r="A60" s="83">
        <v>1872</v>
      </c>
      <c r="B60" s="1" t="s">
        <v>5196</v>
      </c>
      <c r="C60" s="44" t="s">
        <v>4873</v>
      </c>
      <c r="D60" s="2">
        <v>66</v>
      </c>
      <c r="E60" s="45" t="s">
        <v>5043</v>
      </c>
      <c r="F60" s="79" t="s">
        <v>5044</v>
      </c>
      <c r="G60" s="35" t="s">
        <v>4363</v>
      </c>
      <c r="H60" s="48" t="s">
        <v>5045</v>
      </c>
      <c r="I60" s="49">
        <v>5.6</v>
      </c>
      <c r="J60" s="120">
        <v>0.10138888888888889</v>
      </c>
      <c r="K60" s="121"/>
      <c r="L60" s="51">
        <v>2.2999999999999998</v>
      </c>
      <c r="M60" s="114">
        <v>419</v>
      </c>
      <c r="N60" s="3" t="s">
        <v>15</v>
      </c>
      <c r="O60" s="93" t="s">
        <v>5103</v>
      </c>
      <c r="P60" s="27"/>
      <c r="Q60" s="27"/>
      <c r="R60" s="27"/>
      <c r="S60" s="27"/>
      <c r="T60" s="27"/>
      <c r="U60" s="27"/>
      <c r="V60" s="27"/>
      <c r="W60" s="27"/>
      <c r="X60" s="27"/>
      <c r="Y60" s="27"/>
      <c r="Z60" s="27"/>
    </row>
    <row r="61" spans="1:26" ht="13.4" customHeight="1" thickBot="1" x14ac:dyDescent="1.25">
      <c r="A61" s="83">
        <v>1871</v>
      </c>
      <c r="B61" s="1" t="s">
        <v>5196</v>
      </c>
      <c r="C61" s="44" t="s">
        <v>4873</v>
      </c>
      <c r="D61" s="2">
        <v>65</v>
      </c>
      <c r="E61" s="45" t="s">
        <v>5039</v>
      </c>
      <c r="F61" s="79" t="s">
        <v>5040</v>
      </c>
      <c r="G61" s="35" t="s">
        <v>4363</v>
      </c>
      <c r="H61" s="48" t="s">
        <v>5041</v>
      </c>
      <c r="I61" s="49">
        <v>19.600000000000001</v>
      </c>
      <c r="J61" s="120">
        <v>0.18402777777777779</v>
      </c>
      <c r="K61" s="121"/>
      <c r="L61" s="50">
        <v>4.37</v>
      </c>
      <c r="M61" s="114">
        <v>267</v>
      </c>
      <c r="N61" s="30"/>
      <c r="O61" s="89">
        <f>COUNTIF($H$5:H1971,"*峯ノ薬師*")</f>
        <v>14</v>
      </c>
      <c r="P61" s="27"/>
      <c r="Q61" s="27"/>
      <c r="R61" s="27"/>
      <c r="S61" s="27"/>
      <c r="T61" s="27"/>
      <c r="U61" s="27"/>
      <c r="V61" s="27"/>
      <c r="W61" s="27"/>
      <c r="X61" s="27"/>
      <c r="Y61" s="27"/>
      <c r="Z61" s="27"/>
    </row>
    <row r="62" spans="1:26" ht="13.4" customHeight="1" x14ac:dyDescent="1.1000000000000001">
      <c r="A62" s="83">
        <v>1870</v>
      </c>
      <c r="B62" s="1" t="s">
        <v>5196</v>
      </c>
      <c r="C62" s="44" t="s">
        <v>4873</v>
      </c>
      <c r="D62" s="2">
        <v>64</v>
      </c>
      <c r="E62" s="45" t="s">
        <v>5036</v>
      </c>
      <c r="F62" s="79" t="s">
        <v>5037</v>
      </c>
      <c r="G62" s="35" t="s">
        <v>4363</v>
      </c>
      <c r="H62" s="48" t="s">
        <v>5038</v>
      </c>
      <c r="I62" s="49">
        <v>8.5</v>
      </c>
      <c r="J62" s="120">
        <v>0.10555555555555556</v>
      </c>
      <c r="K62" s="121"/>
      <c r="L62" s="51">
        <v>3.36</v>
      </c>
      <c r="M62" s="114">
        <v>614</v>
      </c>
      <c r="N62" s="3" t="s">
        <v>15</v>
      </c>
      <c r="O62" s="27"/>
      <c r="P62" s="27"/>
      <c r="Q62" s="27"/>
      <c r="R62" s="27"/>
      <c r="S62" s="27"/>
      <c r="T62" s="27"/>
      <c r="U62" s="27"/>
      <c r="V62" s="27"/>
      <c r="W62" s="27"/>
      <c r="X62" s="27"/>
      <c r="Y62" s="27"/>
      <c r="Z62" s="27"/>
    </row>
    <row r="63" spans="1:26" ht="13.4" customHeight="1" x14ac:dyDescent="1.1000000000000001">
      <c r="A63" s="83">
        <v>1869</v>
      </c>
      <c r="B63" s="1" t="s">
        <v>5196</v>
      </c>
      <c r="C63" s="44" t="s">
        <v>4873</v>
      </c>
      <c r="D63" s="2">
        <v>63</v>
      </c>
      <c r="E63" s="45" t="s">
        <v>5033</v>
      </c>
      <c r="F63" s="79" t="s">
        <v>5034</v>
      </c>
      <c r="G63" s="35" t="s">
        <v>4363</v>
      </c>
      <c r="H63" s="48" t="s">
        <v>5035</v>
      </c>
      <c r="I63" s="49">
        <v>40.1</v>
      </c>
      <c r="J63" s="120">
        <v>0.13333333333333333</v>
      </c>
      <c r="K63" s="121"/>
      <c r="L63" s="52">
        <v>12.53</v>
      </c>
      <c r="M63" s="114">
        <v>387</v>
      </c>
      <c r="N63" s="30"/>
      <c r="O63" s="27"/>
      <c r="P63" s="27"/>
      <c r="Q63" s="27"/>
      <c r="R63" s="27"/>
      <c r="S63" s="27"/>
      <c r="T63" s="27"/>
      <c r="U63" s="27"/>
      <c r="V63" s="27"/>
      <c r="W63" s="27"/>
      <c r="X63" s="27"/>
      <c r="Y63" s="27"/>
      <c r="Z63" s="27"/>
    </row>
    <row r="64" spans="1:26" ht="13.4" customHeight="1" x14ac:dyDescent="1.1000000000000001">
      <c r="A64" s="83">
        <v>1868</v>
      </c>
      <c r="B64" s="1" t="s">
        <v>5196</v>
      </c>
      <c r="C64" s="44" t="s">
        <v>4873</v>
      </c>
      <c r="D64" s="2">
        <v>62</v>
      </c>
      <c r="E64" s="45" t="s">
        <v>5029</v>
      </c>
      <c r="F64" s="79" t="s">
        <v>5030</v>
      </c>
      <c r="G64" s="35" t="s">
        <v>4363</v>
      </c>
      <c r="H64" s="48" t="s">
        <v>5031</v>
      </c>
      <c r="I64" s="49">
        <v>7.1</v>
      </c>
      <c r="J64" s="120">
        <v>8.8888888888888892E-2</v>
      </c>
      <c r="K64" s="121"/>
      <c r="L64" s="51">
        <v>3.33</v>
      </c>
      <c r="M64" s="114">
        <v>536</v>
      </c>
      <c r="N64" s="3" t="s">
        <v>15</v>
      </c>
      <c r="O64" s="27"/>
      <c r="P64" s="27"/>
      <c r="Q64" s="27"/>
      <c r="R64" s="27"/>
      <c r="S64" s="27"/>
      <c r="T64" s="27"/>
      <c r="U64" s="27"/>
      <c r="V64" s="27"/>
      <c r="W64" s="27"/>
      <c r="X64" s="27"/>
      <c r="Y64" s="27"/>
      <c r="Z64" s="27"/>
    </row>
    <row r="65" spans="1:26" ht="13.4" customHeight="1" x14ac:dyDescent="1.1000000000000001">
      <c r="A65" s="83">
        <v>1867</v>
      </c>
      <c r="B65" s="1" t="s">
        <v>4874</v>
      </c>
      <c r="C65" s="44" t="s">
        <v>4873</v>
      </c>
      <c r="D65" s="2">
        <v>61</v>
      </c>
      <c r="E65" s="45" t="s">
        <v>5026</v>
      </c>
      <c r="F65" s="79" t="s">
        <v>5027</v>
      </c>
      <c r="G65" s="35" t="s">
        <v>4363</v>
      </c>
      <c r="H65" s="48" t="s">
        <v>5028</v>
      </c>
      <c r="I65" s="49">
        <v>10.7</v>
      </c>
      <c r="J65" s="120">
        <v>0.14930555555555555</v>
      </c>
      <c r="K65" s="121"/>
      <c r="L65" s="51">
        <v>2.99</v>
      </c>
      <c r="M65" s="114">
        <v>835</v>
      </c>
      <c r="N65" s="3" t="s">
        <v>15</v>
      </c>
      <c r="O65" s="27"/>
      <c r="P65" s="27"/>
      <c r="Q65" s="27"/>
      <c r="R65" s="27"/>
      <c r="S65" s="27"/>
      <c r="T65" s="27"/>
      <c r="U65" s="27"/>
      <c r="V65" s="27"/>
      <c r="W65" s="27"/>
      <c r="X65" s="27"/>
      <c r="Y65" s="27"/>
      <c r="Z65" s="27"/>
    </row>
    <row r="66" spans="1:26" ht="13.4" customHeight="1" x14ac:dyDescent="1.1000000000000001">
      <c r="A66" s="83">
        <v>1866</v>
      </c>
      <c r="B66" s="1" t="s">
        <v>4874</v>
      </c>
      <c r="C66" s="44" t="s">
        <v>4873</v>
      </c>
      <c r="D66" s="2">
        <v>60</v>
      </c>
      <c r="E66" s="45" t="s">
        <v>5023</v>
      </c>
      <c r="F66" s="79" t="s">
        <v>5024</v>
      </c>
      <c r="G66" s="35" t="s">
        <v>4363</v>
      </c>
      <c r="H66" s="48" t="s">
        <v>5025</v>
      </c>
      <c r="I66" s="49">
        <v>12.1</v>
      </c>
      <c r="J66" s="120">
        <v>0.18333333333333332</v>
      </c>
      <c r="K66" s="121"/>
      <c r="L66" s="51">
        <v>2.75</v>
      </c>
      <c r="M66" s="114">
        <v>882</v>
      </c>
      <c r="N66" s="3" t="s">
        <v>15</v>
      </c>
    </row>
    <row r="67" spans="1:26" ht="13.4" customHeight="1" x14ac:dyDescent="1.1000000000000001">
      <c r="A67" s="83">
        <v>1865</v>
      </c>
      <c r="B67" s="1" t="s">
        <v>4874</v>
      </c>
      <c r="C67" s="44" t="s">
        <v>4873</v>
      </c>
      <c r="D67" s="2">
        <v>59</v>
      </c>
      <c r="E67" s="45" t="s">
        <v>5020</v>
      </c>
      <c r="F67" s="79" t="s">
        <v>5021</v>
      </c>
      <c r="G67" s="35" t="s">
        <v>4363</v>
      </c>
      <c r="H67" s="48" t="s">
        <v>5022</v>
      </c>
      <c r="I67" s="49">
        <v>36.1</v>
      </c>
      <c r="J67" s="120">
        <v>0.11388888888888889</v>
      </c>
      <c r="K67" s="121"/>
      <c r="L67" s="52">
        <v>13.21</v>
      </c>
      <c r="M67" s="114">
        <v>253</v>
      </c>
      <c r="N67" s="30"/>
    </row>
    <row r="68" spans="1:26" ht="13.4" customHeight="1" x14ac:dyDescent="1.1000000000000001">
      <c r="A68" s="83">
        <v>1864</v>
      </c>
      <c r="B68" s="1" t="s">
        <v>4874</v>
      </c>
      <c r="C68" s="44" t="s">
        <v>4873</v>
      </c>
      <c r="D68" s="2">
        <v>58</v>
      </c>
      <c r="E68" s="45" t="s">
        <v>5015</v>
      </c>
      <c r="F68" s="79" t="s">
        <v>5016</v>
      </c>
      <c r="G68" s="35" t="s">
        <v>4363</v>
      </c>
      <c r="H68" s="48" t="s">
        <v>5017</v>
      </c>
      <c r="I68" s="49">
        <v>10</v>
      </c>
      <c r="J68" s="120">
        <v>0.13958333333333334</v>
      </c>
      <c r="K68" s="121"/>
      <c r="L68" s="51">
        <v>2.99</v>
      </c>
      <c r="M68" s="114">
        <v>574</v>
      </c>
      <c r="N68" s="30"/>
    </row>
    <row r="69" spans="1:26" ht="13.4" customHeight="1" x14ac:dyDescent="1.1000000000000001">
      <c r="A69" s="83">
        <v>1863</v>
      </c>
      <c r="B69" s="1" t="s">
        <v>4874</v>
      </c>
      <c r="C69" s="44" t="s">
        <v>4873</v>
      </c>
      <c r="D69" s="2">
        <v>57</v>
      </c>
      <c r="E69" s="45" t="s">
        <v>5012</v>
      </c>
      <c r="F69" s="79" t="s">
        <v>5013</v>
      </c>
      <c r="G69" s="35" t="s">
        <v>4363</v>
      </c>
      <c r="H69" s="48" t="s">
        <v>5014</v>
      </c>
      <c r="I69" s="49">
        <v>9.6999999999999993</v>
      </c>
      <c r="J69" s="120">
        <v>0.16388888888888889</v>
      </c>
      <c r="K69" s="121"/>
      <c r="L69" s="51">
        <v>2.4700000000000002</v>
      </c>
      <c r="M69" s="114">
        <v>704</v>
      </c>
      <c r="N69" s="3" t="s">
        <v>15</v>
      </c>
      <c r="O69" s="27"/>
      <c r="P69" s="27"/>
      <c r="Q69" s="27"/>
      <c r="R69" s="27"/>
      <c r="S69" s="27"/>
      <c r="T69" s="27"/>
      <c r="U69" s="27"/>
      <c r="V69" s="27"/>
      <c r="W69" s="27"/>
      <c r="X69" s="27"/>
      <c r="Y69" s="27"/>
      <c r="Z69" s="27"/>
    </row>
    <row r="70" spans="1:26" ht="13.4" customHeight="1" x14ac:dyDescent="1.1000000000000001">
      <c r="A70" s="83">
        <v>1862</v>
      </c>
      <c r="B70" s="1" t="s">
        <v>4874</v>
      </c>
      <c r="C70" s="44" t="s">
        <v>4873</v>
      </c>
      <c r="D70" s="2">
        <v>56</v>
      </c>
      <c r="E70" s="45" t="s">
        <v>5007</v>
      </c>
      <c r="F70" s="79" t="s">
        <v>5008</v>
      </c>
      <c r="G70" s="35" t="s">
        <v>4363</v>
      </c>
      <c r="H70" s="48" t="s">
        <v>5009</v>
      </c>
      <c r="I70" s="49">
        <v>6.2</v>
      </c>
      <c r="J70" s="120">
        <v>9.7222222222222224E-2</v>
      </c>
      <c r="K70" s="121"/>
      <c r="L70" s="51">
        <v>2.66</v>
      </c>
      <c r="M70" s="114">
        <v>335</v>
      </c>
      <c r="N70" s="30"/>
      <c r="O70" s="27"/>
      <c r="P70" s="27"/>
      <c r="Q70" s="27"/>
      <c r="R70" s="27"/>
      <c r="S70" s="27"/>
      <c r="T70" s="27"/>
      <c r="U70" s="27"/>
      <c r="V70" s="27"/>
      <c r="W70" s="27"/>
      <c r="X70" s="27"/>
      <c r="Y70" s="27"/>
      <c r="Z70" s="27"/>
    </row>
    <row r="71" spans="1:26" ht="13.4" customHeight="1" x14ac:dyDescent="1.1000000000000001">
      <c r="A71" s="83">
        <v>1861</v>
      </c>
      <c r="B71" s="1" t="s">
        <v>4874</v>
      </c>
      <c r="C71" s="44" t="s">
        <v>4873</v>
      </c>
      <c r="D71" s="2">
        <v>55</v>
      </c>
      <c r="E71" s="45" t="s">
        <v>5004</v>
      </c>
      <c r="F71" s="79" t="s">
        <v>5005</v>
      </c>
      <c r="G71" s="35" t="s">
        <v>4363</v>
      </c>
      <c r="H71" s="48" t="s">
        <v>5006</v>
      </c>
      <c r="I71" s="49">
        <v>14.3</v>
      </c>
      <c r="J71" s="120">
        <v>0.19722222222222222</v>
      </c>
      <c r="K71" s="121"/>
      <c r="L71" s="51">
        <v>3.02</v>
      </c>
      <c r="M71" s="114">
        <v>1127</v>
      </c>
      <c r="N71" s="3" t="s">
        <v>15</v>
      </c>
      <c r="O71" s="27"/>
      <c r="P71" s="27"/>
      <c r="Q71" s="27"/>
      <c r="R71" s="27"/>
      <c r="S71" s="27"/>
      <c r="T71" s="27"/>
      <c r="U71" s="27"/>
      <c r="V71" s="27"/>
      <c r="W71" s="27"/>
      <c r="X71" s="27"/>
      <c r="Y71" s="27"/>
      <c r="Z71" s="27"/>
    </row>
    <row r="72" spans="1:26" ht="13.4" customHeight="1" x14ac:dyDescent="1.1000000000000001">
      <c r="A72" s="83">
        <v>1860</v>
      </c>
      <c r="B72" s="1" t="s">
        <v>4874</v>
      </c>
      <c r="C72" s="44" t="s">
        <v>4873</v>
      </c>
      <c r="D72" s="2">
        <v>54</v>
      </c>
      <c r="E72" s="45" t="s">
        <v>5001</v>
      </c>
      <c r="F72" s="79" t="s">
        <v>5002</v>
      </c>
      <c r="G72" s="35" t="s">
        <v>4363</v>
      </c>
      <c r="H72" s="48" t="s">
        <v>5003</v>
      </c>
      <c r="I72" s="49">
        <v>7.8</v>
      </c>
      <c r="J72" s="120">
        <v>0.11319444444444444</v>
      </c>
      <c r="K72" s="121"/>
      <c r="L72" s="51">
        <v>2.87</v>
      </c>
      <c r="M72" s="114">
        <v>558</v>
      </c>
      <c r="N72" s="3" t="s">
        <v>15</v>
      </c>
      <c r="O72" s="27"/>
      <c r="P72" s="27"/>
      <c r="Q72" s="27"/>
      <c r="R72" s="27"/>
      <c r="S72" s="27"/>
      <c r="T72" s="27"/>
      <c r="U72" s="27"/>
      <c r="V72" s="27"/>
      <c r="W72" s="27"/>
      <c r="X72" s="27"/>
      <c r="Y72" s="27"/>
      <c r="Z72" s="27"/>
    </row>
    <row r="73" spans="1:26" ht="13.4" customHeight="1" x14ac:dyDescent="1.1000000000000001">
      <c r="A73" s="83">
        <v>1859</v>
      </c>
      <c r="B73" s="1" t="s">
        <v>4874</v>
      </c>
      <c r="C73" s="44" t="s">
        <v>4873</v>
      </c>
      <c r="D73" s="2">
        <v>53</v>
      </c>
      <c r="E73" s="45" t="s">
        <v>4998</v>
      </c>
      <c r="F73" s="79" t="s">
        <v>4999</v>
      </c>
      <c r="G73" s="35" t="s">
        <v>4363</v>
      </c>
      <c r="H73" s="48" t="s">
        <v>5000</v>
      </c>
      <c r="I73" s="49">
        <v>37.299999999999997</v>
      </c>
      <c r="J73" s="120">
        <v>0.13194444444444445</v>
      </c>
      <c r="K73" s="121"/>
      <c r="L73" s="52">
        <v>11.78</v>
      </c>
      <c r="M73" s="114">
        <v>210</v>
      </c>
      <c r="N73" s="30"/>
      <c r="O73" s="27"/>
      <c r="P73" s="27"/>
      <c r="Q73" s="27"/>
      <c r="R73" s="27"/>
      <c r="S73" s="27"/>
      <c r="T73" s="27"/>
      <c r="U73" s="27"/>
      <c r="V73" s="27"/>
      <c r="W73" s="27"/>
      <c r="X73" s="27"/>
      <c r="Y73" s="27"/>
      <c r="Z73" s="27"/>
    </row>
    <row r="74" spans="1:26" ht="13.4" customHeight="1" x14ac:dyDescent="1.1000000000000001">
      <c r="A74" s="83">
        <v>1858</v>
      </c>
      <c r="B74" s="1" t="s">
        <v>4874</v>
      </c>
      <c r="C74" s="44" t="s">
        <v>4873</v>
      </c>
      <c r="D74" s="2">
        <v>52</v>
      </c>
      <c r="E74" s="45" t="s">
        <v>4995</v>
      </c>
      <c r="F74" s="79" t="s">
        <v>4996</v>
      </c>
      <c r="G74" s="35" t="s">
        <v>4363</v>
      </c>
      <c r="H74" s="48" t="s">
        <v>4997</v>
      </c>
      <c r="I74" s="49">
        <v>7.1</v>
      </c>
      <c r="J74" s="120">
        <v>8.9583333333333334E-2</v>
      </c>
      <c r="K74" s="121"/>
      <c r="L74" s="51">
        <v>3.3</v>
      </c>
      <c r="M74" s="114">
        <v>531</v>
      </c>
      <c r="N74" s="3" t="s">
        <v>15</v>
      </c>
      <c r="O74" s="27"/>
      <c r="P74" s="27"/>
      <c r="Q74" s="27"/>
      <c r="R74" s="27"/>
      <c r="S74" s="27"/>
      <c r="T74" s="27"/>
      <c r="U74" s="27"/>
      <c r="V74" s="27"/>
      <c r="W74" s="27"/>
      <c r="X74" s="27"/>
      <c r="Y74" s="27"/>
      <c r="Z74" s="27"/>
    </row>
    <row r="75" spans="1:26" ht="13.4" customHeight="1" x14ac:dyDescent="1.1000000000000001">
      <c r="A75" s="83">
        <v>1857</v>
      </c>
      <c r="B75" s="1" t="s">
        <v>4874</v>
      </c>
      <c r="C75" s="44" t="s">
        <v>4873</v>
      </c>
      <c r="D75" s="2">
        <v>51</v>
      </c>
      <c r="E75" s="45" t="s">
        <v>4992</v>
      </c>
      <c r="F75" s="79" t="s">
        <v>4993</v>
      </c>
      <c r="G75" s="35" t="s">
        <v>4363</v>
      </c>
      <c r="H75" s="48" t="s">
        <v>4994</v>
      </c>
      <c r="I75" s="49">
        <v>8.1</v>
      </c>
      <c r="J75" s="120">
        <v>0.10486111111111111</v>
      </c>
      <c r="K75" s="121"/>
      <c r="L75" s="51">
        <v>3.22</v>
      </c>
      <c r="M75" s="114">
        <v>335</v>
      </c>
      <c r="N75" s="30"/>
      <c r="O75" s="27"/>
      <c r="P75" s="27"/>
      <c r="Q75" s="27"/>
      <c r="R75" s="27"/>
      <c r="S75" s="27"/>
      <c r="T75" s="27"/>
      <c r="U75" s="27"/>
      <c r="V75" s="27"/>
      <c r="W75" s="27"/>
      <c r="X75" s="27"/>
      <c r="Y75" s="27"/>
      <c r="Z75" s="27"/>
    </row>
    <row r="76" spans="1:26" ht="13.4" customHeight="1" x14ac:dyDescent="1.1000000000000001">
      <c r="A76" s="83">
        <v>1856</v>
      </c>
      <c r="B76" s="1" t="s">
        <v>4874</v>
      </c>
      <c r="C76" s="44" t="s">
        <v>4873</v>
      </c>
      <c r="D76" s="2">
        <v>50</v>
      </c>
      <c r="E76" s="45" t="s">
        <v>4989</v>
      </c>
      <c r="F76" s="79" t="s">
        <v>4990</v>
      </c>
      <c r="G76" s="35" t="s">
        <v>4363</v>
      </c>
      <c r="H76" s="48" t="s">
        <v>4991</v>
      </c>
      <c r="I76" s="49">
        <v>9.6</v>
      </c>
      <c r="J76" s="120">
        <v>0.13472222222222222</v>
      </c>
      <c r="K76" s="121"/>
      <c r="L76" s="51">
        <v>2.97</v>
      </c>
      <c r="M76" s="114">
        <v>559</v>
      </c>
      <c r="N76" s="3" t="s">
        <v>15</v>
      </c>
      <c r="O76" s="27"/>
      <c r="P76" s="27"/>
      <c r="Q76" s="27"/>
      <c r="R76" s="27"/>
      <c r="S76" s="27"/>
      <c r="T76" s="27"/>
      <c r="U76" s="27"/>
      <c r="V76" s="27"/>
      <c r="W76" s="27"/>
      <c r="X76" s="27"/>
      <c r="Y76" s="27"/>
      <c r="Z76" s="27"/>
    </row>
    <row r="77" spans="1:26" ht="13.4" customHeight="1" x14ac:dyDescent="1.1000000000000001">
      <c r="A77" s="83">
        <v>1855</v>
      </c>
      <c r="B77" s="1" t="s">
        <v>4874</v>
      </c>
      <c r="C77" s="44" t="s">
        <v>4873</v>
      </c>
      <c r="D77" s="2">
        <v>49</v>
      </c>
      <c r="E77" s="45" t="s">
        <v>4986</v>
      </c>
      <c r="F77" s="79" t="s">
        <v>4987</v>
      </c>
      <c r="G77" s="35" t="s">
        <v>4363</v>
      </c>
      <c r="H77" s="48" t="s">
        <v>4988</v>
      </c>
      <c r="I77" s="49">
        <v>47.3</v>
      </c>
      <c r="J77" s="120">
        <v>0.19513888888888889</v>
      </c>
      <c r="K77" s="121"/>
      <c r="L77" s="52">
        <v>10.1</v>
      </c>
      <c r="M77" s="114">
        <v>738</v>
      </c>
      <c r="N77" s="30"/>
    </row>
    <row r="78" spans="1:26" ht="13.4" customHeight="1" x14ac:dyDescent="1.1000000000000001">
      <c r="A78" s="83">
        <v>1854</v>
      </c>
      <c r="B78" s="1" t="s">
        <v>4874</v>
      </c>
      <c r="C78" s="44" t="s">
        <v>4873</v>
      </c>
      <c r="D78" s="2">
        <v>48</v>
      </c>
      <c r="E78" s="45" t="s">
        <v>4982</v>
      </c>
      <c r="F78" s="79" t="s">
        <v>4983</v>
      </c>
      <c r="G78" s="35" t="s">
        <v>4363</v>
      </c>
      <c r="H78" s="48" t="s">
        <v>4984</v>
      </c>
      <c r="I78" s="49">
        <v>8.3000000000000007</v>
      </c>
      <c r="J78" s="120">
        <v>0.15486111111111112</v>
      </c>
      <c r="K78" s="121"/>
      <c r="L78" s="51">
        <v>2.23</v>
      </c>
      <c r="M78" s="114">
        <v>619</v>
      </c>
      <c r="N78" s="3" t="s">
        <v>15</v>
      </c>
      <c r="O78" s="27"/>
      <c r="P78" s="27"/>
      <c r="Q78" s="27"/>
      <c r="R78" s="27"/>
      <c r="S78" s="27"/>
      <c r="T78" s="27"/>
      <c r="U78" s="27"/>
      <c r="V78" s="27"/>
      <c r="W78" s="27"/>
      <c r="X78" s="27"/>
      <c r="Y78" s="27"/>
      <c r="Z78" s="27"/>
    </row>
    <row r="79" spans="1:26" ht="13.4" customHeight="1" x14ac:dyDescent="1.1000000000000001">
      <c r="A79" s="83">
        <v>1853</v>
      </c>
      <c r="B79" s="1" t="s">
        <v>4874</v>
      </c>
      <c r="C79" s="44" t="s">
        <v>4873</v>
      </c>
      <c r="D79" s="2">
        <v>47</v>
      </c>
      <c r="E79" s="45" t="s">
        <v>4979</v>
      </c>
      <c r="F79" s="79" t="s">
        <v>4980</v>
      </c>
      <c r="G79" s="35" t="s">
        <v>4363</v>
      </c>
      <c r="H79" s="48" t="s">
        <v>4981</v>
      </c>
      <c r="I79" s="49">
        <v>8.6999999999999993</v>
      </c>
      <c r="J79" s="120">
        <v>0.11597222222222223</v>
      </c>
      <c r="K79" s="121"/>
      <c r="L79" s="51">
        <v>3.13</v>
      </c>
      <c r="M79" s="114">
        <v>327</v>
      </c>
      <c r="N79" s="30"/>
      <c r="O79" s="27"/>
      <c r="P79" s="27"/>
      <c r="Q79" s="27"/>
      <c r="R79" s="27"/>
      <c r="S79" s="27"/>
      <c r="T79" s="27"/>
      <c r="U79" s="27"/>
      <c r="V79" s="27"/>
      <c r="W79" s="27"/>
      <c r="X79" s="27"/>
      <c r="Y79" s="27"/>
      <c r="Z79" s="27"/>
    </row>
    <row r="80" spans="1:26" ht="13.4" customHeight="1" x14ac:dyDescent="1.1000000000000001">
      <c r="A80" s="83">
        <v>1852</v>
      </c>
      <c r="B80" s="1" t="s">
        <v>4874</v>
      </c>
      <c r="C80" s="44" t="s">
        <v>4873</v>
      </c>
      <c r="D80" s="2">
        <v>46</v>
      </c>
      <c r="E80" s="45" t="s">
        <v>4976</v>
      </c>
      <c r="F80" s="79" t="s">
        <v>4977</v>
      </c>
      <c r="G80" s="35" t="s">
        <v>4363</v>
      </c>
      <c r="H80" s="48" t="s">
        <v>4978</v>
      </c>
      <c r="I80" s="49">
        <v>10.4</v>
      </c>
      <c r="J80" s="120">
        <v>0.12777777777777777</v>
      </c>
      <c r="K80" s="121"/>
      <c r="L80" s="51">
        <v>3.39</v>
      </c>
      <c r="M80" s="114">
        <v>64</v>
      </c>
      <c r="N80" s="30"/>
    </row>
    <row r="81" spans="1:26" ht="13.4" customHeight="1" x14ac:dyDescent="1.1000000000000001">
      <c r="A81" s="83">
        <v>1851</v>
      </c>
      <c r="B81" s="1" t="s">
        <v>4874</v>
      </c>
      <c r="C81" s="44" t="s">
        <v>4873</v>
      </c>
      <c r="D81" s="2">
        <v>45</v>
      </c>
      <c r="E81" s="45" t="s">
        <v>4973</v>
      </c>
      <c r="F81" s="79" t="s">
        <v>4974</v>
      </c>
      <c r="G81" s="35" t="s">
        <v>4363</v>
      </c>
      <c r="H81" s="48" t="s">
        <v>4975</v>
      </c>
      <c r="I81" s="49">
        <v>8.4</v>
      </c>
      <c r="J81" s="120">
        <v>0.11597222222222223</v>
      </c>
      <c r="K81" s="121"/>
      <c r="L81" s="51">
        <v>3.02</v>
      </c>
      <c r="M81" s="114">
        <v>625</v>
      </c>
      <c r="N81" s="3" t="s">
        <v>15</v>
      </c>
      <c r="O81" s="27"/>
      <c r="P81" s="27"/>
      <c r="Q81" s="27"/>
      <c r="R81" s="27"/>
      <c r="S81" s="27"/>
      <c r="T81" s="27"/>
      <c r="U81" s="27"/>
      <c r="V81" s="27"/>
      <c r="W81" s="27"/>
      <c r="X81" s="27"/>
      <c r="Y81" s="27"/>
      <c r="Z81" s="27"/>
    </row>
    <row r="82" spans="1:26" ht="13.4" customHeight="1" x14ac:dyDescent="1.1000000000000001">
      <c r="A82" s="83">
        <v>1850</v>
      </c>
      <c r="B82" s="1" t="s">
        <v>4874</v>
      </c>
      <c r="C82" s="44" t="s">
        <v>4873</v>
      </c>
      <c r="D82" s="2">
        <v>44</v>
      </c>
      <c r="E82" s="45" t="s">
        <v>4952</v>
      </c>
      <c r="F82" s="79" t="s">
        <v>4953</v>
      </c>
      <c r="G82" s="35" t="s">
        <v>4363</v>
      </c>
      <c r="H82" s="48" t="s">
        <v>4956</v>
      </c>
      <c r="I82" s="49">
        <v>18.3</v>
      </c>
      <c r="J82" s="120">
        <v>0.11666666666666667</v>
      </c>
      <c r="K82" s="121"/>
      <c r="L82" s="51">
        <v>6.54</v>
      </c>
      <c r="M82" s="114">
        <v>581</v>
      </c>
      <c r="N82" s="3" t="s">
        <v>15</v>
      </c>
      <c r="O82" s="27"/>
      <c r="P82" s="27"/>
      <c r="Q82" s="27"/>
      <c r="R82" s="27"/>
      <c r="S82" s="27"/>
      <c r="T82" s="27"/>
      <c r="U82" s="27"/>
      <c r="V82" s="27"/>
      <c r="W82" s="27"/>
      <c r="X82" s="27"/>
      <c r="Y82" s="27"/>
      <c r="Z82" s="27"/>
    </row>
    <row r="83" spans="1:26" ht="13.4" customHeight="1" x14ac:dyDescent="1.1000000000000001">
      <c r="A83" s="83">
        <v>1849</v>
      </c>
      <c r="B83" s="1" t="s">
        <v>4874</v>
      </c>
      <c r="C83" s="44" t="s">
        <v>4873</v>
      </c>
      <c r="D83" s="2">
        <v>43</v>
      </c>
      <c r="E83" s="45" t="s">
        <v>4949</v>
      </c>
      <c r="F83" s="79" t="s">
        <v>4950</v>
      </c>
      <c r="G83" s="35" t="s">
        <v>4363</v>
      </c>
      <c r="H83" s="48" t="s">
        <v>4951</v>
      </c>
      <c r="I83" s="49">
        <v>10.4</v>
      </c>
      <c r="J83" s="120">
        <v>0.10347222222222222</v>
      </c>
      <c r="K83" s="121"/>
      <c r="L83" s="50">
        <v>4.1900000000000004</v>
      </c>
      <c r="M83" s="114">
        <v>209</v>
      </c>
      <c r="N83" s="30"/>
      <c r="O83" s="27"/>
      <c r="P83" s="27"/>
      <c r="Q83" s="27"/>
      <c r="R83" s="27"/>
      <c r="S83" s="27"/>
      <c r="T83" s="27"/>
      <c r="U83" s="27"/>
      <c r="V83" s="27"/>
      <c r="W83" s="27"/>
      <c r="X83" s="27"/>
      <c r="Y83" s="27"/>
      <c r="Z83" s="27"/>
    </row>
    <row r="84" spans="1:26" ht="13.4" customHeight="1" x14ac:dyDescent="1.1000000000000001">
      <c r="A84" s="83">
        <v>1848</v>
      </c>
      <c r="B84" s="1" t="s">
        <v>4874</v>
      </c>
      <c r="C84" s="44" t="s">
        <v>4873</v>
      </c>
      <c r="D84" s="2">
        <v>42</v>
      </c>
      <c r="E84" s="45" t="s">
        <v>4946</v>
      </c>
      <c r="F84" s="79" t="s">
        <v>4947</v>
      </c>
      <c r="G84" s="35" t="s">
        <v>4363</v>
      </c>
      <c r="H84" s="48" t="s">
        <v>4948</v>
      </c>
      <c r="I84" s="49">
        <v>18.2</v>
      </c>
      <c r="J84" s="120">
        <v>0.20208333333333334</v>
      </c>
      <c r="K84" s="121"/>
      <c r="L84" s="51">
        <v>3.75</v>
      </c>
      <c r="M84" s="114">
        <v>1053</v>
      </c>
      <c r="N84" s="3" t="s">
        <v>15</v>
      </c>
      <c r="O84" s="27"/>
      <c r="P84" s="27"/>
      <c r="Q84" s="27"/>
      <c r="R84" s="27"/>
      <c r="S84" s="27"/>
      <c r="T84" s="27"/>
      <c r="U84" s="27"/>
      <c r="V84" s="27"/>
      <c r="W84" s="27"/>
      <c r="X84" s="27"/>
      <c r="Y84" s="27"/>
      <c r="Z84" s="27"/>
    </row>
    <row r="85" spans="1:26" ht="13.4" customHeight="1" x14ac:dyDescent="1.1000000000000001">
      <c r="A85" s="83">
        <v>1847</v>
      </c>
      <c r="B85" s="1" t="s">
        <v>4874</v>
      </c>
      <c r="C85" s="44" t="s">
        <v>4873</v>
      </c>
      <c r="D85" s="2">
        <v>41</v>
      </c>
      <c r="E85" s="45" t="s">
        <v>4943</v>
      </c>
      <c r="F85" s="79" t="s">
        <v>4944</v>
      </c>
      <c r="G85" s="35" t="s">
        <v>4363</v>
      </c>
      <c r="H85" s="48" t="s">
        <v>4945</v>
      </c>
      <c r="I85" s="49">
        <v>9.1</v>
      </c>
      <c r="J85" s="120">
        <v>0.11388888888888889</v>
      </c>
      <c r="K85" s="121"/>
      <c r="L85" s="51">
        <v>3.33</v>
      </c>
      <c r="M85" s="114">
        <v>628</v>
      </c>
      <c r="N85" s="3" t="s">
        <v>15</v>
      </c>
      <c r="O85" s="27"/>
      <c r="P85" s="27"/>
      <c r="Q85" s="27"/>
      <c r="R85" s="27"/>
      <c r="S85" s="27"/>
      <c r="T85" s="27"/>
      <c r="U85" s="27"/>
      <c r="V85" s="27"/>
      <c r="W85" s="27"/>
      <c r="X85" s="27"/>
      <c r="Y85" s="27"/>
      <c r="Z85" s="27"/>
    </row>
    <row r="86" spans="1:26" ht="13.4" customHeight="1" x14ac:dyDescent="1.1000000000000001">
      <c r="A86" s="83">
        <v>1846</v>
      </c>
      <c r="B86" s="1" t="s">
        <v>4874</v>
      </c>
      <c r="C86" s="44" t="s">
        <v>4873</v>
      </c>
      <c r="D86" s="2">
        <v>40</v>
      </c>
      <c r="E86" s="45" t="s">
        <v>4940</v>
      </c>
      <c r="F86" s="79" t="s">
        <v>4941</v>
      </c>
      <c r="G86" s="35" t="s">
        <v>4363</v>
      </c>
      <c r="H86" s="48" t="s">
        <v>4942</v>
      </c>
      <c r="I86" s="49">
        <v>39</v>
      </c>
      <c r="J86" s="120">
        <v>0.12916666666666668</v>
      </c>
      <c r="K86" s="121"/>
      <c r="L86" s="52">
        <v>12.58</v>
      </c>
      <c r="M86" s="114">
        <v>284</v>
      </c>
      <c r="N86" s="30"/>
      <c r="O86" s="27"/>
      <c r="P86" s="27"/>
      <c r="Q86" s="27"/>
      <c r="R86" s="27"/>
      <c r="S86" s="27"/>
      <c r="T86" s="27"/>
      <c r="U86" s="27"/>
      <c r="V86" s="27"/>
      <c r="W86" s="27"/>
      <c r="X86" s="27"/>
      <c r="Y86" s="27"/>
      <c r="Z86" s="27"/>
    </row>
    <row r="87" spans="1:26" ht="13.4" customHeight="1" x14ac:dyDescent="1.1000000000000001">
      <c r="A87" s="83">
        <v>1845</v>
      </c>
      <c r="B87" s="1" t="s">
        <v>4874</v>
      </c>
      <c r="C87" s="44" t="s">
        <v>4873</v>
      </c>
      <c r="D87" s="2">
        <v>39</v>
      </c>
      <c r="E87" s="45" t="s">
        <v>4937</v>
      </c>
      <c r="F87" s="79" t="s">
        <v>4938</v>
      </c>
      <c r="G87" s="35" t="s">
        <v>4363</v>
      </c>
      <c r="H87" s="48" t="s">
        <v>4939</v>
      </c>
      <c r="I87" s="49">
        <v>9.3000000000000007</v>
      </c>
      <c r="J87" s="120">
        <v>0.11388888888888889</v>
      </c>
      <c r="K87" s="121"/>
      <c r="L87" s="51">
        <v>3.4</v>
      </c>
      <c r="M87" s="114">
        <v>533</v>
      </c>
      <c r="N87" s="3" t="s">
        <v>15</v>
      </c>
      <c r="O87" s="27"/>
      <c r="P87" s="27"/>
      <c r="Q87" s="27"/>
      <c r="R87" s="27"/>
      <c r="S87" s="27"/>
      <c r="T87" s="27"/>
      <c r="U87" s="27"/>
      <c r="V87" s="27"/>
      <c r="W87" s="27"/>
      <c r="X87" s="27"/>
      <c r="Y87" s="27"/>
      <c r="Z87" s="27"/>
    </row>
    <row r="88" spans="1:26" ht="13.4" customHeight="1" x14ac:dyDescent="1.1000000000000001">
      <c r="A88" s="83">
        <v>1844</v>
      </c>
      <c r="B88" s="1" t="s">
        <v>4874</v>
      </c>
      <c r="C88" s="44" t="s">
        <v>4873</v>
      </c>
      <c r="D88" s="2">
        <v>38</v>
      </c>
      <c r="E88" s="45" t="s">
        <v>4934</v>
      </c>
      <c r="F88" s="79" t="s">
        <v>4935</v>
      </c>
      <c r="G88" s="35" t="s">
        <v>4363</v>
      </c>
      <c r="H88" s="48" t="s">
        <v>4936</v>
      </c>
      <c r="I88" s="49">
        <v>38.799999999999997</v>
      </c>
      <c r="J88" s="120">
        <v>0.13819444444444445</v>
      </c>
      <c r="K88" s="121"/>
      <c r="L88" s="52">
        <v>11.7</v>
      </c>
      <c r="M88" s="114">
        <v>483</v>
      </c>
      <c r="N88" s="30"/>
      <c r="O88" s="27"/>
      <c r="P88" s="27"/>
      <c r="Q88" s="27"/>
      <c r="R88" s="27"/>
      <c r="S88" s="27"/>
      <c r="T88" s="27"/>
      <c r="U88" s="27"/>
      <c r="V88" s="27"/>
      <c r="W88" s="27"/>
      <c r="X88" s="27"/>
      <c r="Y88" s="27"/>
      <c r="Z88" s="27"/>
    </row>
    <row r="89" spans="1:26" ht="13.4" customHeight="1" x14ac:dyDescent="1.1000000000000001">
      <c r="A89" s="83">
        <v>1843</v>
      </c>
      <c r="B89" s="1" t="s">
        <v>4874</v>
      </c>
      <c r="C89" s="44" t="s">
        <v>4873</v>
      </c>
      <c r="D89" s="2">
        <v>37</v>
      </c>
      <c r="E89" s="45" t="s">
        <v>4921</v>
      </c>
      <c r="F89" s="79" t="s">
        <v>4922</v>
      </c>
      <c r="G89" s="35" t="s">
        <v>4363</v>
      </c>
      <c r="H89" s="48" t="s">
        <v>4923</v>
      </c>
      <c r="I89" s="49">
        <v>8.3000000000000007</v>
      </c>
      <c r="J89" s="120">
        <v>9.7222222222222224E-2</v>
      </c>
      <c r="K89" s="121"/>
      <c r="L89" s="51">
        <v>3.56</v>
      </c>
      <c r="M89" s="114">
        <v>653</v>
      </c>
      <c r="N89" s="3" t="s">
        <v>15</v>
      </c>
      <c r="O89" s="27"/>
      <c r="P89" s="27"/>
      <c r="Q89" s="27"/>
      <c r="R89" s="27"/>
      <c r="S89" s="27"/>
      <c r="T89" s="27"/>
      <c r="U89" s="27"/>
      <c r="V89" s="27"/>
      <c r="W89" s="27"/>
      <c r="X89" s="27"/>
      <c r="Y89" s="27"/>
      <c r="Z89" s="27"/>
    </row>
    <row r="90" spans="1:26" ht="13.4" customHeight="1" x14ac:dyDescent="1.1000000000000001">
      <c r="A90" s="83">
        <v>1842</v>
      </c>
      <c r="B90" s="1" t="s">
        <v>4874</v>
      </c>
      <c r="C90" s="44" t="s">
        <v>4873</v>
      </c>
      <c r="D90" s="2">
        <v>36</v>
      </c>
      <c r="E90" s="45" t="s">
        <v>4918</v>
      </c>
      <c r="F90" s="79" t="s">
        <v>4919</v>
      </c>
      <c r="G90" s="35" t="s">
        <v>4363</v>
      </c>
      <c r="H90" s="48" t="s">
        <v>4920</v>
      </c>
      <c r="I90" s="49">
        <v>40.799999999999997</v>
      </c>
      <c r="J90" s="120">
        <v>0.14097222222222222</v>
      </c>
      <c r="K90" s="121"/>
      <c r="L90" s="52">
        <v>12.6</v>
      </c>
      <c r="M90" s="114">
        <v>617</v>
      </c>
      <c r="N90" s="30"/>
      <c r="O90" s="27"/>
      <c r="P90" s="27"/>
      <c r="Q90" s="27"/>
      <c r="R90" s="27"/>
      <c r="S90" s="27"/>
      <c r="T90" s="27"/>
      <c r="U90" s="27"/>
      <c r="V90" s="27"/>
      <c r="W90" s="27"/>
      <c r="X90" s="27"/>
      <c r="Y90" s="27"/>
      <c r="Z90" s="27"/>
    </row>
    <row r="91" spans="1:26" ht="13.4" customHeight="1" x14ac:dyDescent="1.1000000000000001">
      <c r="A91" s="83">
        <v>1841</v>
      </c>
      <c r="B91" s="1" t="s">
        <v>4874</v>
      </c>
      <c r="C91" s="44" t="s">
        <v>4873</v>
      </c>
      <c r="D91" s="2">
        <v>35</v>
      </c>
      <c r="E91" s="45" t="s">
        <v>4915</v>
      </c>
      <c r="F91" s="79" t="s">
        <v>4916</v>
      </c>
      <c r="G91" s="35" t="s">
        <v>4363</v>
      </c>
      <c r="H91" s="48" t="s">
        <v>4917</v>
      </c>
      <c r="I91" s="49">
        <v>7.4</v>
      </c>
      <c r="J91" s="120">
        <v>7.7083333333333337E-2</v>
      </c>
      <c r="K91" s="121"/>
      <c r="L91" s="50">
        <v>4</v>
      </c>
      <c r="M91" s="114">
        <v>509</v>
      </c>
      <c r="N91" s="3" t="s">
        <v>15</v>
      </c>
      <c r="O91" s="27"/>
      <c r="P91" s="27"/>
      <c r="Q91" s="27"/>
      <c r="R91" s="27"/>
      <c r="S91" s="27"/>
      <c r="T91" s="27"/>
      <c r="U91" s="27"/>
      <c r="V91" s="27"/>
      <c r="W91" s="27"/>
      <c r="X91" s="27"/>
      <c r="Y91" s="27"/>
      <c r="Z91" s="27"/>
    </row>
    <row r="92" spans="1:26" ht="13.4" customHeight="1" x14ac:dyDescent="1.1000000000000001">
      <c r="A92" s="83">
        <v>1840</v>
      </c>
      <c r="B92" s="1" t="s">
        <v>4874</v>
      </c>
      <c r="C92" s="44" t="s">
        <v>4873</v>
      </c>
      <c r="D92" s="2">
        <v>34</v>
      </c>
      <c r="E92" s="45" t="s">
        <v>4912</v>
      </c>
      <c r="F92" s="79" t="s">
        <v>4913</v>
      </c>
      <c r="G92" s="35" t="s">
        <v>4363</v>
      </c>
      <c r="H92" s="48" t="s">
        <v>4914</v>
      </c>
      <c r="I92" s="49">
        <v>6.9</v>
      </c>
      <c r="J92" s="120">
        <v>8.819444444444445E-2</v>
      </c>
      <c r="K92" s="121"/>
      <c r="L92" s="51">
        <v>3.26</v>
      </c>
      <c r="M92" s="114">
        <v>547</v>
      </c>
      <c r="N92" s="3" t="s">
        <v>15</v>
      </c>
      <c r="O92" s="27"/>
      <c r="P92" s="27"/>
      <c r="Q92" s="27"/>
      <c r="R92" s="27"/>
      <c r="S92" s="27"/>
      <c r="T92" s="27"/>
      <c r="U92" s="27"/>
      <c r="V92" s="27"/>
      <c r="W92" s="27"/>
      <c r="X92" s="27"/>
      <c r="Y92" s="27"/>
      <c r="Z92" s="27"/>
    </row>
    <row r="93" spans="1:26" ht="13.4" customHeight="1" x14ac:dyDescent="1.1000000000000001">
      <c r="A93" s="83">
        <v>1839</v>
      </c>
      <c r="B93" s="1" t="s">
        <v>4874</v>
      </c>
      <c r="C93" s="44" t="s">
        <v>4873</v>
      </c>
      <c r="D93" s="2">
        <v>33</v>
      </c>
      <c r="E93" s="45" t="s">
        <v>4909</v>
      </c>
      <c r="F93" s="79" t="s">
        <v>4910</v>
      </c>
      <c r="G93" s="35" t="s">
        <v>4363</v>
      </c>
      <c r="H93" s="48" t="s">
        <v>4911</v>
      </c>
      <c r="I93" s="49">
        <v>5.9</v>
      </c>
      <c r="J93" s="120">
        <v>9.0277777777777776E-2</v>
      </c>
      <c r="K93" s="121"/>
      <c r="L93" s="51">
        <v>2.72</v>
      </c>
      <c r="M93" s="114"/>
      <c r="N93" s="30"/>
      <c r="O93" s="27"/>
      <c r="P93" s="27"/>
      <c r="Q93" s="27"/>
      <c r="R93" s="27"/>
      <c r="S93" s="27"/>
      <c r="T93" s="27"/>
      <c r="U93" s="27"/>
      <c r="V93" s="27"/>
      <c r="W93" s="27"/>
      <c r="X93" s="27"/>
      <c r="Y93" s="27"/>
      <c r="Z93" s="27"/>
    </row>
    <row r="94" spans="1:26" ht="13.4" customHeight="1" x14ac:dyDescent="1.1000000000000001">
      <c r="A94" s="83">
        <v>1838</v>
      </c>
      <c r="B94" s="1" t="s">
        <v>4874</v>
      </c>
      <c r="C94" s="44" t="s">
        <v>4873</v>
      </c>
      <c r="D94" s="2">
        <v>32</v>
      </c>
      <c r="E94" s="45" t="s">
        <v>4906</v>
      </c>
      <c r="F94" s="79" t="s">
        <v>4907</v>
      </c>
      <c r="G94" s="35" t="s">
        <v>4363</v>
      </c>
      <c r="H94" s="48" t="s">
        <v>4908</v>
      </c>
      <c r="I94" s="49">
        <v>7.3</v>
      </c>
      <c r="J94" s="120">
        <v>8.3333333333333329E-2</v>
      </c>
      <c r="K94" s="121"/>
      <c r="L94" s="51">
        <v>3.65</v>
      </c>
      <c r="M94" s="114">
        <v>599</v>
      </c>
      <c r="N94" s="3" t="s">
        <v>15</v>
      </c>
      <c r="O94" s="27"/>
      <c r="P94" s="27"/>
      <c r="Q94" s="27"/>
      <c r="R94" s="27"/>
      <c r="S94" s="27"/>
      <c r="T94" s="27"/>
      <c r="U94" s="27"/>
      <c r="V94" s="27"/>
      <c r="W94" s="27"/>
      <c r="X94" s="27"/>
      <c r="Y94" s="27"/>
      <c r="Z94" s="27"/>
    </row>
    <row r="95" spans="1:26" ht="13.4" customHeight="1" x14ac:dyDescent="1.1000000000000001">
      <c r="A95" s="83">
        <v>1837</v>
      </c>
      <c r="B95" s="1" t="s">
        <v>4874</v>
      </c>
      <c r="C95" s="44" t="s">
        <v>4873</v>
      </c>
      <c r="D95" s="2">
        <v>31</v>
      </c>
      <c r="E95" s="45" t="s">
        <v>4903</v>
      </c>
      <c r="F95" s="79" t="s">
        <v>4904</v>
      </c>
      <c r="G95" s="35" t="s">
        <v>4363</v>
      </c>
      <c r="H95" s="48" t="s">
        <v>4905</v>
      </c>
      <c r="I95" s="49">
        <v>26</v>
      </c>
      <c r="J95" s="120">
        <v>9.5138888888888884E-2</v>
      </c>
      <c r="K95" s="121"/>
      <c r="L95" s="52">
        <v>11.39</v>
      </c>
      <c r="M95" s="114">
        <v>260</v>
      </c>
      <c r="N95" s="30"/>
      <c r="O95" s="27"/>
      <c r="P95" s="27"/>
      <c r="Q95" s="27"/>
      <c r="R95" s="27"/>
      <c r="S95" s="27"/>
      <c r="T95" s="27"/>
      <c r="U95" s="27"/>
      <c r="V95" s="27"/>
      <c r="W95" s="27"/>
      <c r="X95" s="27"/>
      <c r="Y95" s="27"/>
      <c r="Z95" s="27"/>
    </row>
    <row r="96" spans="1:26" ht="13.4" customHeight="1" x14ac:dyDescent="1.1000000000000001">
      <c r="A96" s="83">
        <v>1836</v>
      </c>
      <c r="B96" s="1" t="s">
        <v>4874</v>
      </c>
      <c r="C96" s="44" t="s">
        <v>4873</v>
      </c>
      <c r="D96" s="2">
        <v>30</v>
      </c>
      <c r="E96" s="45" t="s">
        <v>4900</v>
      </c>
      <c r="F96" s="79" t="s">
        <v>4901</v>
      </c>
      <c r="G96" s="35" t="s">
        <v>4363</v>
      </c>
      <c r="H96" s="48" t="s">
        <v>4902</v>
      </c>
      <c r="I96" s="49">
        <v>11</v>
      </c>
      <c r="J96" s="120">
        <v>0.15694444444444444</v>
      </c>
      <c r="K96" s="121"/>
      <c r="L96" s="51">
        <v>2.92</v>
      </c>
      <c r="M96" s="114">
        <v>798</v>
      </c>
      <c r="N96" s="3" t="s">
        <v>15</v>
      </c>
      <c r="O96" s="27"/>
      <c r="P96" s="27"/>
      <c r="Q96" s="27"/>
      <c r="R96" s="27"/>
      <c r="S96" s="27"/>
      <c r="T96" s="27"/>
      <c r="U96" s="27"/>
      <c r="V96" s="27"/>
      <c r="W96" s="27"/>
      <c r="X96" s="27"/>
      <c r="Y96" s="27"/>
      <c r="Z96" s="27"/>
    </row>
    <row r="97" spans="1:26" ht="13.4" customHeight="1" x14ac:dyDescent="1.1000000000000001">
      <c r="A97" s="83">
        <v>1835</v>
      </c>
      <c r="B97" s="1" t="s">
        <v>4874</v>
      </c>
      <c r="C97" s="44" t="s">
        <v>4873</v>
      </c>
      <c r="D97" s="2">
        <v>29</v>
      </c>
      <c r="E97" s="45" t="s">
        <v>4893</v>
      </c>
      <c r="F97" s="79" t="s">
        <v>4894</v>
      </c>
      <c r="G97" s="35" t="s">
        <v>4363</v>
      </c>
      <c r="H97" s="48" t="s">
        <v>4895</v>
      </c>
      <c r="I97" s="49">
        <v>41</v>
      </c>
      <c r="J97" s="120">
        <v>0.11944444444444445</v>
      </c>
      <c r="K97" s="121"/>
      <c r="L97" s="52">
        <v>14.3</v>
      </c>
      <c r="M97" s="114">
        <v>305</v>
      </c>
      <c r="N97" s="30"/>
      <c r="O97" s="27"/>
      <c r="P97" s="27"/>
      <c r="Q97" s="27"/>
      <c r="R97" s="27"/>
      <c r="S97" s="27"/>
      <c r="T97" s="27"/>
      <c r="U97" s="27"/>
      <c r="V97" s="27"/>
      <c r="W97" s="27"/>
      <c r="X97" s="27"/>
      <c r="Y97" s="27"/>
      <c r="Z97" s="27"/>
    </row>
    <row r="98" spans="1:26" ht="13.4" customHeight="1" x14ac:dyDescent="1.1000000000000001">
      <c r="A98" s="83">
        <v>1834</v>
      </c>
      <c r="B98" s="1" t="s">
        <v>4874</v>
      </c>
      <c r="C98" s="44" t="s">
        <v>4873</v>
      </c>
      <c r="D98" s="2">
        <v>28</v>
      </c>
      <c r="E98" s="45" t="s">
        <v>4890</v>
      </c>
      <c r="F98" s="79" t="s">
        <v>4891</v>
      </c>
      <c r="G98" s="35" t="s">
        <v>4363</v>
      </c>
      <c r="H98" s="48" t="s">
        <v>4892</v>
      </c>
      <c r="I98" s="49">
        <v>9.9</v>
      </c>
      <c r="J98" s="120">
        <v>8.7499999999999994E-2</v>
      </c>
      <c r="K98" s="121"/>
      <c r="L98" s="50">
        <v>4.71</v>
      </c>
      <c r="M98" s="114">
        <v>36</v>
      </c>
      <c r="N98" s="30"/>
      <c r="O98" s="27"/>
      <c r="P98" s="27"/>
      <c r="Q98" s="27"/>
      <c r="R98" s="27"/>
      <c r="S98" s="27"/>
      <c r="T98" s="27"/>
      <c r="U98" s="27"/>
      <c r="V98" s="27"/>
      <c r="W98" s="27"/>
      <c r="X98" s="27"/>
      <c r="Y98" s="27"/>
      <c r="Z98" s="27"/>
    </row>
    <row r="99" spans="1:26" ht="13.4" customHeight="1" x14ac:dyDescent="1.1000000000000001">
      <c r="A99" s="83">
        <v>1833</v>
      </c>
      <c r="B99" s="1" t="s">
        <v>4874</v>
      </c>
      <c r="C99" s="44" t="s">
        <v>4873</v>
      </c>
      <c r="D99" s="2">
        <v>27</v>
      </c>
      <c r="E99" s="45" t="s">
        <v>4887</v>
      </c>
      <c r="F99" s="79" t="s">
        <v>4888</v>
      </c>
      <c r="G99" s="35" t="s">
        <v>4363</v>
      </c>
      <c r="H99" s="48" t="s">
        <v>4889</v>
      </c>
      <c r="I99" s="49">
        <v>7.9</v>
      </c>
      <c r="J99" s="120">
        <v>0.10277777777777777</v>
      </c>
      <c r="K99" s="121"/>
      <c r="L99" s="51">
        <v>3.2</v>
      </c>
      <c r="M99" s="114">
        <v>569</v>
      </c>
      <c r="N99" s="3" t="s">
        <v>15</v>
      </c>
      <c r="O99" s="27"/>
      <c r="P99" s="27"/>
      <c r="Q99" s="27"/>
      <c r="R99" s="27"/>
      <c r="S99" s="27"/>
      <c r="T99" s="27"/>
      <c r="U99" s="27"/>
      <c r="V99" s="27"/>
      <c r="W99" s="27"/>
      <c r="X99" s="27"/>
      <c r="Y99" s="27"/>
      <c r="Z99" s="27"/>
    </row>
    <row r="100" spans="1:26" ht="13.4" customHeight="1" x14ac:dyDescent="1.1000000000000001">
      <c r="A100" s="83">
        <v>1832</v>
      </c>
      <c r="B100" s="1" t="s">
        <v>4874</v>
      </c>
      <c r="C100" s="44" t="s">
        <v>4873</v>
      </c>
      <c r="D100" s="2">
        <v>26</v>
      </c>
      <c r="E100" s="45" t="s">
        <v>4881</v>
      </c>
      <c r="F100" s="79" t="s">
        <v>4882</v>
      </c>
      <c r="G100" s="35" t="s">
        <v>4363</v>
      </c>
      <c r="H100" s="48" t="s">
        <v>4883</v>
      </c>
      <c r="I100" s="49">
        <v>8.8000000000000007</v>
      </c>
      <c r="J100" s="120">
        <v>7.6388888888888895E-2</v>
      </c>
      <c r="K100" s="121"/>
      <c r="L100" s="50">
        <v>4.8</v>
      </c>
      <c r="M100" s="114">
        <v>129</v>
      </c>
      <c r="N100" s="30"/>
      <c r="O100" s="27"/>
      <c r="P100" s="27"/>
      <c r="Q100" s="27"/>
      <c r="R100" s="27"/>
      <c r="S100" s="27"/>
      <c r="T100" s="27"/>
      <c r="U100" s="27"/>
      <c r="V100" s="27"/>
      <c r="W100" s="27"/>
      <c r="X100" s="27"/>
      <c r="Y100" s="27"/>
      <c r="Z100" s="27"/>
    </row>
    <row r="101" spans="1:26" ht="13.4" customHeight="1" x14ac:dyDescent="1.1000000000000001">
      <c r="A101" s="83">
        <v>1831</v>
      </c>
      <c r="B101" s="1" t="s">
        <v>4874</v>
      </c>
      <c r="C101" s="44" t="s">
        <v>4873</v>
      </c>
      <c r="D101" s="2">
        <v>25</v>
      </c>
      <c r="E101" s="45" t="s">
        <v>4878</v>
      </c>
      <c r="F101" s="79" t="s">
        <v>4879</v>
      </c>
      <c r="G101" s="35" t="s">
        <v>4363</v>
      </c>
      <c r="H101" s="48" t="s">
        <v>4880</v>
      </c>
      <c r="I101" s="49">
        <v>7.4</v>
      </c>
      <c r="J101" s="120">
        <v>8.1944444444444445E-2</v>
      </c>
      <c r="K101" s="121"/>
      <c r="L101" s="51">
        <v>3.76</v>
      </c>
      <c r="M101" s="114">
        <v>583</v>
      </c>
      <c r="N101" s="3" t="s">
        <v>15</v>
      </c>
      <c r="O101" s="27"/>
      <c r="P101" s="27"/>
      <c r="Q101" s="27"/>
      <c r="R101" s="27"/>
      <c r="S101" s="27"/>
      <c r="T101" s="27"/>
      <c r="U101" s="27"/>
      <c r="V101" s="27"/>
      <c r="W101" s="27"/>
      <c r="X101" s="27"/>
      <c r="Y101" s="27"/>
      <c r="Z101" s="27"/>
    </row>
    <row r="102" spans="1:26" ht="13.4" customHeight="1" x14ac:dyDescent="1.1000000000000001">
      <c r="A102" s="83">
        <v>1830</v>
      </c>
      <c r="B102" s="1" t="s">
        <v>4874</v>
      </c>
      <c r="C102" s="44" t="s">
        <v>4873</v>
      </c>
      <c r="D102" s="2">
        <v>24</v>
      </c>
      <c r="E102" s="45" t="s">
        <v>4875</v>
      </c>
      <c r="F102" s="79" t="s">
        <v>4876</v>
      </c>
      <c r="G102" s="35" t="s">
        <v>4363</v>
      </c>
      <c r="H102" s="48" t="s">
        <v>4877</v>
      </c>
      <c r="I102" s="49">
        <v>16.5</v>
      </c>
      <c r="J102" s="120">
        <v>0.22638888888888889</v>
      </c>
      <c r="K102" s="121"/>
      <c r="L102" s="51">
        <v>3.04</v>
      </c>
      <c r="M102" s="114">
        <v>1146</v>
      </c>
      <c r="N102" s="3" t="s">
        <v>15</v>
      </c>
      <c r="O102" s="27"/>
      <c r="P102" s="27"/>
      <c r="Q102" s="27"/>
      <c r="R102" s="27"/>
      <c r="S102" s="27"/>
      <c r="T102" s="27"/>
      <c r="U102" s="27"/>
      <c r="V102" s="27"/>
      <c r="W102" s="27"/>
      <c r="X102" s="27"/>
      <c r="Y102" s="27"/>
      <c r="Z102" s="27"/>
    </row>
    <row r="103" spans="1:26" ht="13.4" customHeight="1" x14ac:dyDescent="1.1000000000000001">
      <c r="A103" s="83">
        <v>1829</v>
      </c>
      <c r="B103" s="1" t="s">
        <v>4408</v>
      </c>
      <c r="C103" s="44" t="s">
        <v>4410</v>
      </c>
      <c r="D103" s="2">
        <v>134</v>
      </c>
      <c r="E103" s="45" t="s">
        <v>4870</v>
      </c>
      <c r="F103" s="79" t="s">
        <v>4871</v>
      </c>
      <c r="G103" s="35" t="s">
        <v>4363</v>
      </c>
      <c r="H103" s="48" t="s">
        <v>4872</v>
      </c>
      <c r="I103" s="49">
        <v>39.6</v>
      </c>
      <c r="J103" s="120">
        <v>0.11388888888888889</v>
      </c>
      <c r="K103" s="121"/>
      <c r="L103" s="52">
        <v>14.49</v>
      </c>
      <c r="M103" s="114">
        <v>644</v>
      </c>
      <c r="N103" s="30"/>
    </row>
    <row r="104" spans="1:26" ht="13.4" customHeight="1" x14ac:dyDescent="1.1000000000000001">
      <c r="A104" s="83">
        <v>1828</v>
      </c>
      <c r="B104" s="1" t="s">
        <v>4408</v>
      </c>
      <c r="C104" s="44" t="s">
        <v>4410</v>
      </c>
      <c r="D104" s="2">
        <v>133</v>
      </c>
      <c r="E104" s="45" t="s">
        <v>4867</v>
      </c>
      <c r="F104" s="79" t="s">
        <v>4868</v>
      </c>
      <c r="G104" s="35" t="s">
        <v>4363</v>
      </c>
      <c r="H104" s="48" t="s">
        <v>4869</v>
      </c>
      <c r="I104" s="49">
        <v>7.7</v>
      </c>
      <c r="J104" s="120">
        <v>9.0277777777777776E-2</v>
      </c>
      <c r="K104" s="121"/>
      <c r="L104" s="51">
        <v>3.55</v>
      </c>
      <c r="M104" s="114">
        <v>579</v>
      </c>
      <c r="N104" s="3" t="s">
        <v>15</v>
      </c>
    </row>
    <row r="105" spans="1:26" ht="13.4" customHeight="1" x14ac:dyDescent="1.1000000000000001">
      <c r="A105" s="83">
        <v>1827</v>
      </c>
      <c r="B105" s="1" t="s">
        <v>4408</v>
      </c>
      <c r="C105" s="44" t="s">
        <v>4410</v>
      </c>
      <c r="D105" s="2">
        <v>132</v>
      </c>
      <c r="E105" s="45" t="s">
        <v>4864</v>
      </c>
      <c r="F105" s="79" t="s">
        <v>4865</v>
      </c>
      <c r="G105" s="35" t="s">
        <v>4363</v>
      </c>
      <c r="H105" s="48" t="s">
        <v>4866</v>
      </c>
      <c r="I105" s="49">
        <v>9.3000000000000007</v>
      </c>
      <c r="J105" s="120">
        <v>0.13819444444444445</v>
      </c>
      <c r="K105" s="121"/>
      <c r="L105" s="51">
        <v>2.8</v>
      </c>
      <c r="M105" s="114">
        <v>678</v>
      </c>
      <c r="N105" s="30"/>
      <c r="O105" s="27"/>
      <c r="P105" s="27"/>
      <c r="Q105" s="27"/>
      <c r="R105" s="27"/>
      <c r="S105" s="27"/>
      <c r="T105" s="27"/>
      <c r="U105" s="27"/>
      <c r="V105" s="27"/>
      <c r="W105" s="27"/>
      <c r="X105" s="27"/>
      <c r="Y105" s="27"/>
      <c r="Z105" s="27"/>
    </row>
    <row r="106" spans="1:26" ht="13.4" customHeight="1" x14ac:dyDescent="1.1000000000000001">
      <c r="A106" s="83">
        <v>1826</v>
      </c>
      <c r="B106" s="1" t="s">
        <v>4408</v>
      </c>
      <c r="C106" s="44" t="s">
        <v>4410</v>
      </c>
      <c r="D106" s="2">
        <v>131</v>
      </c>
      <c r="E106" s="45" t="s">
        <v>4861</v>
      </c>
      <c r="F106" s="79" t="s">
        <v>4862</v>
      </c>
      <c r="G106" s="35" t="s">
        <v>4363</v>
      </c>
      <c r="H106" s="48" t="s">
        <v>4863</v>
      </c>
      <c r="I106" s="49">
        <v>8.8000000000000007</v>
      </c>
      <c r="J106" s="120">
        <v>0.10486111111111111</v>
      </c>
      <c r="K106" s="121"/>
      <c r="L106" s="51">
        <v>3.5</v>
      </c>
      <c r="M106" s="114">
        <v>582</v>
      </c>
      <c r="N106" s="3" t="s">
        <v>15</v>
      </c>
      <c r="O106" s="27"/>
      <c r="P106" s="27"/>
      <c r="Q106" s="27"/>
      <c r="R106" s="27"/>
      <c r="S106" s="27"/>
      <c r="T106" s="27"/>
      <c r="U106" s="27"/>
      <c r="V106" s="27"/>
      <c r="W106" s="27"/>
      <c r="X106" s="27"/>
      <c r="Y106" s="27"/>
      <c r="Z106" s="27"/>
    </row>
    <row r="107" spans="1:26" ht="13.4" customHeight="1" x14ac:dyDescent="1.1000000000000001">
      <c r="A107" s="83">
        <v>1825</v>
      </c>
      <c r="B107" s="1" t="s">
        <v>4408</v>
      </c>
      <c r="C107" s="44" t="s">
        <v>4410</v>
      </c>
      <c r="D107" s="2">
        <v>130</v>
      </c>
      <c r="E107" s="45" t="s">
        <v>4858</v>
      </c>
      <c r="F107" s="79" t="s">
        <v>4859</v>
      </c>
      <c r="G107" s="35" t="s">
        <v>4363</v>
      </c>
      <c r="H107" s="48" t="s">
        <v>4860</v>
      </c>
      <c r="I107" s="49">
        <v>22.1</v>
      </c>
      <c r="J107" s="120">
        <v>0.11041666666666666</v>
      </c>
      <c r="K107" s="121"/>
      <c r="L107" s="51">
        <v>1.47</v>
      </c>
      <c r="M107" s="114">
        <v>689</v>
      </c>
      <c r="N107" s="30"/>
      <c r="O107" s="27"/>
      <c r="P107" s="27"/>
      <c r="Q107" s="27"/>
      <c r="R107" s="27"/>
      <c r="S107" s="27"/>
      <c r="T107" s="27"/>
      <c r="U107" s="27"/>
      <c r="V107" s="27"/>
      <c r="W107" s="27"/>
      <c r="X107" s="27"/>
      <c r="Y107" s="27"/>
      <c r="Z107" s="27"/>
    </row>
    <row r="108" spans="1:26" ht="13.4" customHeight="1" x14ac:dyDescent="1.1000000000000001">
      <c r="A108" s="83">
        <v>1824</v>
      </c>
      <c r="B108" s="1" t="s">
        <v>4408</v>
      </c>
      <c r="C108" s="44" t="s">
        <v>4410</v>
      </c>
      <c r="D108" s="2">
        <v>129</v>
      </c>
      <c r="E108" s="45" t="s">
        <v>4855</v>
      </c>
      <c r="F108" s="79" t="s">
        <v>4856</v>
      </c>
      <c r="G108" s="35" t="s">
        <v>4363</v>
      </c>
      <c r="H108" s="48" t="s">
        <v>4857</v>
      </c>
      <c r="I108" s="49">
        <v>14.8</v>
      </c>
      <c r="J108" s="120">
        <v>0.12916666666666668</v>
      </c>
      <c r="K108" s="121"/>
      <c r="L108" s="50">
        <v>4.7699999999999996</v>
      </c>
      <c r="M108" s="114">
        <v>107</v>
      </c>
      <c r="N108" s="30"/>
    </row>
    <row r="109" spans="1:26" ht="13.4" customHeight="1" x14ac:dyDescent="1.1000000000000001">
      <c r="A109" s="83">
        <v>1823</v>
      </c>
      <c r="B109" s="1" t="s">
        <v>4408</v>
      </c>
      <c r="C109" s="44" t="s">
        <v>4410</v>
      </c>
      <c r="D109" s="2">
        <v>128</v>
      </c>
      <c r="E109" s="45" t="s">
        <v>4852</v>
      </c>
      <c r="F109" s="79" t="s">
        <v>4853</v>
      </c>
      <c r="G109" s="35" t="s">
        <v>4363</v>
      </c>
      <c r="H109" s="48" t="s">
        <v>4854</v>
      </c>
      <c r="I109" s="49">
        <v>7.9</v>
      </c>
      <c r="J109" s="120">
        <v>9.583333333333334E-2</v>
      </c>
      <c r="K109" s="121"/>
      <c r="L109" s="51">
        <v>3.43</v>
      </c>
      <c r="M109" s="114">
        <v>626</v>
      </c>
      <c r="N109" s="3" t="s">
        <v>15</v>
      </c>
    </row>
    <row r="110" spans="1:26" ht="13.4" customHeight="1" x14ac:dyDescent="1.1000000000000001">
      <c r="A110" s="83">
        <v>1822</v>
      </c>
      <c r="B110" s="1" t="s">
        <v>4408</v>
      </c>
      <c r="C110" s="44" t="s">
        <v>4410</v>
      </c>
      <c r="D110" s="2">
        <v>127</v>
      </c>
      <c r="E110" s="45" t="s">
        <v>4849</v>
      </c>
      <c r="F110" s="79" t="s">
        <v>4850</v>
      </c>
      <c r="G110" s="35" t="s">
        <v>4363</v>
      </c>
      <c r="H110" s="48" t="s">
        <v>4851</v>
      </c>
      <c r="I110" s="49">
        <v>7.7</v>
      </c>
      <c r="J110" s="120">
        <v>8.3333333333333329E-2</v>
      </c>
      <c r="K110" s="121"/>
      <c r="L110" s="51">
        <v>3.85</v>
      </c>
      <c r="M110" s="114">
        <v>585</v>
      </c>
      <c r="N110" s="3" t="s">
        <v>15</v>
      </c>
      <c r="O110" s="27"/>
      <c r="P110" s="27"/>
      <c r="Q110" s="27"/>
      <c r="R110" s="27"/>
      <c r="S110" s="27"/>
      <c r="T110" s="27"/>
      <c r="U110" s="27"/>
      <c r="V110" s="27"/>
      <c r="W110" s="27"/>
      <c r="X110" s="27"/>
      <c r="Y110" s="27"/>
      <c r="Z110" s="27"/>
    </row>
    <row r="111" spans="1:26" ht="13.4" customHeight="1" x14ac:dyDescent="1.1000000000000001">
      <c r="A111" s="83">
        <v>1821</v>
      </c>
      <c r="B111" s="1" t="s">
        <v>4408</v>
      </c>
      <c r="C111" s="44" t="s">
        <v>4410</v>
      </c>
      <c r="D111" s="2">
        <v>126</v>
      </c>
      <c r="E111" s="45" t="s">
        <v>4846</v>
      </c>
      <c r="F111" s="79" t="s">
        <v>4847</v>
      </c>
      <c r="G111" s="35" t="s">
        <v>4363</v>
      </c>
      <c r="H111" s="48" t="s">
        <v>4848</v>
      </c>
      <c r="I111" s="49">
        <v>65.400000000000006</v>
      </c>
      <c r="J111" s="120">
        <v>0.25138888888888888</v>
      </c>
      <c r="K111" s="121"/>
      <c r="L111" s="52">
        <v>10.84</v>
      </c>
      <c r="M111" s="114">
        <v>275</v>
      </c>
      <c r="N111" s="30"/>
      <c r="O111" s="27"/>
      <c r="P111" s="27"/>
      <c r="Q111" s="27"/>
      <c r="R111" s="27"/>
      <c r="S111" s="27"/>
      <c r="T111" s="27"/>
      <c r="U111" s="27"/>
      <c r="V111" s="27"/>
      <c r="W111" s="27"/>
      <c r="X111" s="27"/>
      <c r="Y111" s="27"/>
      <c r="Z111" s="27"/>
    </row>
    <row r="112" spans="1:26" ht="13.4" customHeight="1" x14ac:dyDescent="1.1000000000000001">
      <c r="A112" s="83">
        <v>1820</v>
      </c>
      <c r="B112" s="1" t="s">
        <v>4408</v>
      </c>
      <c r="C112" s="44" t="s">
        <v>4410</v>
      </c>
      <c r="D112" s="2">
        <v>125</v>
      </c>
      <c r="E112" s="45" t="s">
        <v>4843</v>
      </c>
      <c r="F112" s="79" t="s">
        <v>4844</v>
      </c>
      <c r="G112" s="35" t="s">
        <v>4363</v>
      </c>
      <c r="H112" s="48" t="s">
        <v>4845</v>
      </c>
      <c r="I112" s="49">
        <v>9.1</v>
      </c>
      <c r="J112" s="120">
        <v>8.8888888888888892E-2</v>
      </c>
      <c r="K112" s="121"/>
      <c r="L112" s="50">
        <v>4.2699999999999996</v>
      </c>
      <c r="M112" s="114">
        <v>171</v>
      </c>
      <c r="N112" s="30"/>
      <c r="O112" s="27"/>
      <c r="P112" s="27"/>
      <c r="Q112" s="27"/>
      <c r="R112" s="27"/>
      <c r="S112" s="27"/>
      <c r="T112" s="27"/>
      <c r="U112" s="27"/>
      <c r="V112" s="27"/>
      <c r="W112" s="27"/>
      <c r="X112" s="27"/>
      <c r="Y112" s="27"/>
      <c r="Z112" s="27"/>
    </row>
    <row r="113" spans="1:38" ht="13.4" customHeight="1" x14ac:dyDescent="1.1000000000000001">
      <c r="A113" s="83">
        <v>1819</v>
      </c>
      <c r="B113" s="1" t="s">
        <v>4408</v>
      </c>
      <c r="C113" s="44" t="s">
        <v>4410</v>
      </c>
      <c r="D113" s="2">
        <v>124</v>
      </c>
      <c r="E113" s="45" t="s">
        <v>4840</v>
      </c>
      <c r="F113" s="79" t="s">
        <v>4841</v>
      </c>
      <c r="G113" s="35" t="s">
        <v>4363</v>
      </c>
      <c r="H113" s="48" t="s">
        <v>4842</v>
      </c>
      <c r="I113" s="49">
        <v>7.7</v>
      </c>
      <c r="J113" s="120">
        <v>0.11944444444444445</v>
      </c>
      <c r="K113" s="121"/>
      <c r="L113" s="51">
        <v>2.69</v>
      </c>
      <c r="M113" s="114">
        <v>591</v>
      </c>
      <c r="N113" s="3" t="s">
        <v>15</v>
      </c>
      <c r="O113" s="27"/>
      <c r="P113" s="27"/>
      <c r="Q113" s="27"/>
      <c r="R113" s="27"/>
      <c r="S113" s="27"/>
      <c r="T113" s="27"/>
      <c r="U113" s="27"/>
      <c r="V113" s="27"/>
      <c r="W113" s="27"/>
      <c r="X113" s="27"/>
      <c r="Y113" s="27"/>
      <c r="Z113" s="27"/>
    </row>
    <row r="114" spans="1:38" ht="13.4" customHeight="1" x14ac:dyDescent="1.1000000000000001">
      <c r="A114" s="83">
        <v>1818</v>
      </c>
      <c r="B114" s="1" t="s">
        <v>4408</v>
      </c>
      <c r="C114" s="44" t="s">
        <v>4410</v>
      </c>
      <c r="D114" s="2">
        <v>123</v>
      </c>
      <c r="E114" s="45" t="s">
        <v>4837</v>
      </c>
      <c r="F114" s="79" t="s">
        <v>4838</v>
      </c>
      <c r="G114" s="35" t="s">
        <v>4363</v>
      </c>
      <c r="H114" s="48" t="s">
        <v>4839</v>
      </c>
      <c r="I114" s="49">
        <v>13.3</v>
      </c>
      <c r="J114" s="120">
        <v>0.1125</v>
      </c>
      <c r="K114" s="121"/>
      <c r="L114" s="50">
        <v>4.93</v>
      </c>
      <c r="M114" s="114">
        <v>21</v>
      </c>
      <c r="N114" s="30"/>
      <c r="O114" s="27"/>
      <c r="P114" s="27"/>
      <c r="Q114" s="27"/>
      <c r="R114" s="27"/>
      <c r="S114" s="27"/>
      <c r="T114" s="27"/>
      <c r="U114" s="27"/>
      <c r="V114" s="27"/>
      <c r="W114" s="27"/>
      <c r="X114" s="27"/>
      <c r="Y114" s="27"/>
      <c r="Z114" s="27"/>
    </row>
    <row r="115" spans="1:38" ht="13.4" customHeight="1" x14ac:dyDescent="1.1000000000000001">
      <c r="A115" s="83">
        <v>1817</v>
      </c>
      <c r="B115" s="1" t="s">
        <v>4408</v>
      </c>
      <c r="C115" s="44" t="s">
        <v>4410</v>
      </c>
      <c r="D115" s="2">
        <v>122</v>
      </c>
      <c r="E115" s="45" t="s">
        <v>4834</v>
      </c>
      <c r="F115" s="79" t="s">
        <v>4835</v>
      </c>
      <c r="G115" s="35" t="s">
        <v>4363</v>
      </c>
      <c r="H115" s="48" t="s">
        <v>4836</v>
      </c>
      <c r="I115" s="49">
        <v>9.8000000000000007</v>
      </c>
      <c r="J115" s="120">
        <v>0.13055555555555556</v>
      </c>
      <c r="K115" s="121"/>
      <c r="L115" s="51">
        <v>3.13</v>
      </c>
      <c r="M115" s="114">
        <v>495</v>
      </c>
      <c r="N115" s="3" t="s">
        <v>15</v>
      </c>
      <c r="O115" s="27"/>
      <c r="P115" s="27"/>
      <c r="Q115" s="27"/>
      <c r="R115" s="27"/>
      <c r="S115" s="27"/>
      <c r="T115" s="27"/>
      <c r="U115" s="27"/>
      <c r="V115" s="27"/>
      <c r="W115" s="27"/>
      <c r="X115" s="27"/>
      <c r="Y115" s="27"/>
      <c r="Z115" s="27"/>
    </row>
    <row r="116" spans="1:38" ht="13.4" customHeight="1" x14ac:dyDescent="1.1000000000000001">
      <c r="A116" s="83">
        <v>1816</v>
      </c>
      <c r="B116" s="1" t="s">
        <v>4408</v>
      </c>
      <c r="C116" s="44" t="s">
        <v>4410</v>
      </c>
      <c r="D116" s="2">
        <v>121</v>
      </c>
      <c r="E116" s="45" t="s">
        <v>4831</v>
      </c>
      <c r="F116" s="79" t="s">
        <v>4832</v>
      </c>
      <c r="G116" s="35" t="s">
        <v>4363</v>
      </c>
      <c r="H116" s="48" t="s">
        <v>4833</v>
      </c>
      <c r="I116" s="49">
        <v>5.2</v>
      </c>
      <c r="J116" s="120">
        <v>6.25E-2</v>
      </c>
      <c r="K116" s="121"/>
      <c r="L116" s="51">
        <v>3.47</v>
      </c>
      <c r="M116" s="114">
        <v>17</v>
      </c>
      <c r="N116" s="30"/>
      <c r="O116" s="27"/>
      <c r="P116" s="27"/>
      <c r="Q116" s="27"/>
      <c r="R116" s="27"/>
      <c r="S116" s="27"/>
      <c r="T116" s="27"/>
      <c r="U116" s="27"/>
      <c r="V116" s="27"/>
      <c r="W116" s="27"/>
      <c r="X116" s="27"/>
      <c r="Y116" s="27"/>
      <c r="Z116" s="27"/>
    </row>
    <row r="117" spans="1:38" ht="13.4" customHeight="1" x14ac:dyDescent="1.1000000000000001">
      <c r="A117" s="83">
        <v>1815</v>
      </c>
      <c r="B117" s="1" t="s">
        <v>4408</v>
      </c>
      <c r="C117" s="44" t="s">
        <v>4410</v>
      </c>
      <c r="D117" s="2">
        <v>120</v>
      </c>
      <c r="E117" s="45" t="s">
        <v>4828</v>
      </c>
      <c r="F117" s="79" t="s">
        <v>4829</v>
      </c>
      <c r="G117" s="35" t="s">
        <v>4363</v>
      </c>
      <c r="H117" s="48" t="s">
        <v>4830</v>
      </c>
      <c r="I117" s="49">
        <v>8.8000000000000007</v>
      </c>
      <c r="J117" s="120">
        <v>0.12361111111111112</v>
      </c>
      <c r="K117" s="121"/>
      <c r="L117" s="51">
        <v>2.97</v>
      </c>
      <c r="M117" s="114">
        <v>551</v>
      </c>
      <c r="N117" s="3" t="s">
        <v>15</v>
      </c>
      <c r="O117" s="27"/>
      <c r="P117" s="27"/>
      <c r="Q117" s="27"/>
      <c r="R117" s="27"/>
      <c r="S117" s="27"/>
      <c r="T117" s="27"/>
      <c r="U117" s="27"/>
      <c r="V117" s="27"/>
      <c r="W117" s="27"/>
      <c r="X117" s="27"/>
      <c r="Y117" s="27"/>
      <c r="Z117" s="27"/>
    </row>
    <row r="118" spans="1:38" ht="13.4" customHeight="1" x14ac:dyDescent="1.1000000000000001">
      <c r="A118" s="83">
        <v>1814</v>
      </c>
      <c r="B118" s="1" t="s">
        <v>4408</v>
      </c>
      <c r="C118" s="44" t="s">
        <v>4410</v>
      </c>
      <c r="D118" s="2">
        <v>119</v>
      </c>
      <c r="E118" s="45" t="s">
        <v>4825</v>
      </c>
      <c r="F118" s="79" t="s">
        <v>4826</v>
      </c>
      <c r="G118" s="35" t="s">
        <v>4363</v>
      </c>
      <c r="H118" s="48" t="s">
        <v>4827</v>
      </c>
      <c r="I118" s="49">
        <v>9.3000000000000007</v>
      </c>
      <c r="J118" s="120">
        <v>9.7222222222222224E-2</v>
      </c>
      <c r="K118" s="121"/>
      <c r="L118" s="51">
        <v>3.99</v>
      </c>
      <c r="M118" s="114">
        <v>168</v>
      </c>
      <c r="N118" s="30"/>
      <c r="O118" s="27"/>
      <c r="P118" s="27"/>
      <c r="Q118" s="27"/>
      <c r="R118" s="27"/>
      <c r="S118" s="27"/>
      <c r="T118" s="27"/>
      <c r="U118" s="27"/>
      <c r="V118" s="27"/>
      <c r="W118" s="27"/>
      <c r="X118" s="27"/>
      <c r="Y118" s="27"/>
      <c r="Z118" s="27"/>
    </row>
    <row r="119" spans="1:38" ht="13.4" customHeight="1" x14ac:dyDescent="1.1000000000000001">
      <c r="A119" s="83">
        <v>1813</v>
      </c>
      <c r="B119" s="1" t="s">
        <v>4408</v>
      </c>
      <c r="C119" s="44" t="s">
        <v>4410</v>
      </c>
      <c r="D119" s="2">
        <v>118</v>
      </c>
      <c r="E119" s="45" t="s">
        <v>4822</v>
      </c>
      <c r="F119" s="79" t="s">
        <v>4823</v>
      </c>
      <c r="G119" s="35" t="s">
        <v>4363</v>
      </c>
      <c r="H119" s="48" t="s">
        <v>4824</v>
      </c>
      <c r="I119" s="49">
        <v>33.299999999999997</v>
      </c>
      <c r="J119" s="120">
        <v>0.11944444444444445</v>
      </c>
      <c r="K119" s="121"/>
      <c r="L119" s="52">
        <v>11.62</v>
      </c>
      <c r="M119" s="114">
        <v>248</v>
      </c>
      <c r="N119" s="30"/>
      <c r="O119" s="27"/>
      <c r="P119" s="27"/>
      <c r="Q119" s="27"/>
      <c r="R119" s="27"/>
      <c r="S119" s="27"/>
      <c r="T119" s="27"/>
      <c r="U119" s="27"/>
      <c r="V119" s="27"/>
      <c r="W119" s="27"/>
      <c r="X119" s="27"/>
      <c r="Y119" s="27"/>
      <c r="Z119" s="27"/>
    </row>
    <row r="120" spans="1:38" ht="13.4" customHeight="1" x14ac:dyDescent="1.1000000000000001">
      <c r="A120" s="83">
        <v>1812</v>
      </c>
      <c r="B120" s="1" t="s">
        <v>4408</v>
      </c>
      <c r="C120" s="44" t="s">
        <v>4410</v>
      </c>
      <c r="D120" s="2">
        <v>117</v>
      </c>
      <c r="E120" s="45" t="s">
        <v>4819</v>
      </c>
      <c r="F120" s="79" t="s">
        <v>4820</v>
      </c>
      <c r="G120" s="35" t="s">
        <v>4363</v>
      </c>
      <c r="H120" s="48" t="s">
        <v>4821</v>
      </c>
      <c r="I120" s="49">
        <v>8.3000000000000007</v>
      </c>
      <c r="J120" s="120">
        <v>8.611111111111111E-2</v>
      </c>
      <c r="K120" s="121"/>
      <c r="L120" s="50">
        <v>4.0199999999999996</v>
      </c>
      <c r="M120" s="114">
        <v>602</v>
      </c>
      <c r="N120" s="3" t="s">
        <v>15</v>
      </c>
      <c r="O120" s="27"/>
      <c r="P120" s="27"/>
      <c r="Q120" s="27"/>
      <c r="R120" s="27"/>
      <c r="S120" s="27"/>
      <c r="T120" s="27"/>
      <c r="U120" s="27"/>
      <c r="V120" s="27"/>
      <c r="W120" s="27"/>
      <c r="X120" s="27"/>
      <c r="Y120" s="27"/>
      <c r="Z120" s="27"/>
      <c r="AG120"/>
      <c r="AH120"/>
      <c r="AI120"/>
      <c r="AL120"/>
    </row>
    <row r="121" spans="1:38" ht="13.4" customHeight="1" x14ac:dyDescent="1.1000000000000001">
      <c r="A121" s="83">
        <v>1811</v>
      </c>
      <c r="B121" s="1" t="s">
        <v>4408</v>
      </c>
      <c r="C121" s="44" t="s">
        <v>4410</v>
      </c>
      <c r="D121" s="2">
        <v>116</v>
      </c>
      <c r="E121" s="45" t="s">
        <v>4816</v>
      </c>
      <c r="F121" s="79" t="s">
        <v>4817</v>
      </c>
      <c r="G121" s="35" t="s">
        <v>4363</v>
      </c>
      <c r="H121" s="48" t="s">
        <v>4818</v>
      </c>
      <c r="I121" s="49">
        <v>7.8</v>
      </c>
      <c r="J121" s="120">
        <v>0.11388888888888889</v>
      </c>
      <c r="K121" s="121"/>
      <c r="L121" s="51">
        <v>2.85</v>
      </c>
      <c r="M121" s="114">
        <v>574</v>
      </c>
      <c r="N121" s="3" t="s">
        <v>15</v>
      </c>
      <c r="O121" s="27"/>
      <c r="P121" s="27"/>
      <c r="Q121" s="27"/>
      <c r="R121" s="27"/>
      <c r="S121" s="27"/>
      <c r="T121" s="27"/>
      <c r="U121" s="27"/>
      <c r="V121" s="27"/>
      <c r="W121" s="27"/>
      <c r="X121" s="27"/>
      <c r="Y121" s="27"/>
      <c r="Z121" s="27"/>
      <c r="AG121"/>
      <c r="AH121"/>
      <c r="AI121"/>
      <c r="AL121"/>
    </row>
    <row r="122" spans="1:38" ht="13.4" customHeight="1" x14ac:dyDescent="1.1000000000000001">
      <c r="A122" s="83">
        <v>1810</v>
      </c>
      <c r="B122" s="1" t="s">
        <v>4408</v>
      </c>
      <c r="C122" s="44" t="s">
        <v>4410</v>
      </c>
      <c r="D122" s="2">
        <v>115</v>
      </c>
      <c r="E122" s="45" t="s">
        <v>4813</v>
      </c>
      <c r="F122" s="79" t="s">
        <v>4814</v>
      </c>
      <c r="G122" s="35" t="s">
        <v>4363</v>
      </c>
      <c r="H122" s="48" t="s">
        <v>4815</v>
      </c>
      <c r="I122" s="49">
        <v>9.1999999999999993</v>
      </c>
      <c r="J122" s="120">
        <v>0.10208333333333333</v>
      </c>
      <c r="K122" s="121"/>
      <c r="L122" s="51">
        <v>3.76</v>
      </c>
      <c r="M122" s="114">
        <v>553</v>
      </c>
      <c r="N122" s="3" t="s">
        <v>15</v>
      </c>
      <c r="O122" s="27"/>
      <c r="P122" s="27"/>
      <c r="Q122" s="27"/>
      <c r="R122" s="27"/>
      <c r="S122" s="27"/>
      <c r="T122" s="27"/>
      <c r="U122" s="27"/>
      <c r="V122" s="27"/>
      <c r="W122" s="27"/>
      <c r="X122" s="27"/>
      <c r="Y122" s="27"/>
      <c r="Z122" s="27"/>
      <c r="AG122"/>
      <c r="AH122"/>
      <c r="AI122"/>
      <c r="AL122"/>
    </row>
    <row r="123" spans="1:38" ht="13.4" customHeight="1" x14ac:dyDescent="1.1000000000000001">
      <c r="A123" s="83">
        <v>1809</v>
      </c>
      <c r="B123" s="1" t="s">
        <v>4408</v>
      </c>
      <c r="C123" s="44" t="s">
        <v>4410</v>
      </c>
      <c r="D123" s="2">
        <v>114</v>
      </c>
      <c r="E123" s="45" t="s">
        <v>4809</v>
      </c>
      <c r="F123" s="79" t="s">
        <v>4810</v>
      </c>
      <c r="G123" s="35" t="s">
        <v>4363</v>
      </c>
      <c r="H123" s="48" t="s">
        <v>4811</v>
      </c>
      <c r="I123" s="49">
        <v>7.4</v>
      </c>
      <c r="J123" s="120">
        <v>9.0972222222222218E-2</v>
      </c>
      <c r="K123" s="121"/>
      <c r="L123" s="51">
        <v>3.39</v>
      </c>
      <c r="M123" s="114">
        <v>567</v>
      </c>
      <c r="N123" s="3" t="s">
        <v>15</v>
      </c>
      <c r="O123" s="27"/>
      <c r="P123" s="27"/>
      <c r="Q123" s="27"/>
      <c r="R123" s="27"/>
      <c r="S123" s="27"/>
      <c r="T123" s="27"/>
      <c r="U123" s="27"/>
      <c r="V123" s="27"/>
      <c r="W123" s="27"/>
      <c r="X123" s="27"/>
      <c r="Y123" s="27"/>
      <c r="Z123" s="27"/>
    </row>
    <row r="124" spans="1:38" ht="13.4" customHeight="1" x14ac:dyDescent="1.1000000000000001">
      <c r="A124" s="83">
        <v>1808</v>
      </c>
      <c r="B124" s="1" t="s">
        <v>4408</v>
      </c>
      <c r="C124" s="44" t="s">
        <v>4410</v>
      </c>
      <c r="D124" s="2">
        <v>113</v>
      </c>
      <c r="E124" s="45" t="s">
        <v>4806</v>
      </c>
      <c r="F124" s="79" t="s">
        <v>4807</v>
      </c>
      <c r="G124" s="35" t="s">
        <v>4363</v>
      </c>
      <c r="H124" s="48" t="s">
        <v>4808</v>
      </c>
      <c r="I124" s="49">
        <v>36.1</v>
      </c>
      <c r="J124" s="120">
        <v>0.10972222222222222</v>
      </c>
      <c r="K124" s="121"/>
      <c r="L124" s="52">
        <v>13.71</v>
      </c>
      <c r="M124" s="114">
        <v>273</v>
      </c>
      <c r="N124" s="30"/>
      <c r="O124" s="27"/>
      <c r="P124" s="27"/>
      <c r="Q124" s="27"/>
      <c r="R124" s="27"/>
      <c r="S124" s="27"/>
      <c r="T124" s="27"/>
      <c r="U124" s="27"/>
      <c r="V124" s="27"/>
      <c r="W124" s="27"/>
      <c r="X124" s="27"/>
      <c r="Y124" s="27"/>
      <c r="Z124" s="27"/>
    </row>
    <row r="125" spans="1:38" ht="13.4" customHeight="1" x14ac:dyDescent="1.1000000000000001">
      <c r="A125" s="83">
        <v>1807</v>
      </c>
      <c r="B125" s="1" t="s">
        <v>4408</v>
      </c>
      <c r="C125" s="44" t="s">
        <v>4410</v>
      </c>
      <c r="D125" s="2">
        <v>112</v>
      </c>
      <c r="E125" s="45" t="s">
        <v>4803</v>
      </c>
      <c r="F125" s="79" t="s">
        <v>4804</v>
      </c>
      <c r="G125" s="35" t="s">
        <v>4363</v>
      </c>
      <c r="H125" s="48" t="s">
        <v>4805</v>
      </c>
      <c r="I125" s="49">
        <v>9.3000000000000007</v>
      </c>
      <c r="J125" s="120">
        <v>0.12083333333333333</v>
      </c>
      <c r="K125" s="121"/>
      <c r="L125" s="51">
        <v>3.21</v>
      </c>
      <c r="M125" s="114">
        <v>580</v>
      </c>
      <c r="N125" s="3" t="s">
        <v>15</v>
      </c>
      <c r="O125" s="27"/>
      <c r="P125" s="27"/>
      <c r="Q125" s="27"/>
      <c r="R125" s="27"/>
      <c r="S125" s="27"/>
      <c r="T125" s="27"/>
      <c r="U125" s="27"/>
      <c r="V125" s="27"/>
      <c r="W125" s="27"/>
      <c r="X125" s="27"/>
      <c r="Y125" s="27"/>
      <c r="Z125" s="27"/>
    </row>
    <row r="126" spans="1:38" ht="13.4" customHeight="1" x14ac:dyDescent="1.1000000000000001">
      <c r="A126" s="83">
        <v>1806</v>
      </c>
      <c r="B126" s="1" t="s">
        <v>4408</v>
      </c>
      <c r="C126" s="44" t="s">
        <v>4410</v>
      </c>
      <c r="D126" s="2">
        <v>111</v>
      </c>
      <c r="E126" s="45" t="s">
        <v>4790</v>
      </c>
      <c r="F126" s="79" t="s">
        <v>4791</v>
      </c>
      <c r="G126" s="35" t="s">
        <v>4363</v>
      </c>
      <c r="H126" s="48" t="s">
        <v>4792</v>
      </c>
      <c r="I126" s="49">
        <v>9.1</v>
      </c>
      <c r="J126" s="120">
        <v>0.12430555555555556</v>
      </c>
      <c r="K126" s="121"/>
      <c r="L126" s="51">
        <v>3.05</v>
      </c>
      <c r="M126" s="114">
        <v>707</v>
      </c>
      <c r="N126" s="3" t="s">
        <v>15</v>
      </c>
      <c r="O126" s="27"/>
      <c r="P126" s="27"/>
      <c r="Q126" s="27"/>
      <c r="R126" s="27"/>
      <c r="S126" s="27"/>
      <c r="T126" s="27"/>
      <c r="U126" s="27"/>
      <c r="V126" s="27"/>
      <c r="W126" s="27"/>
      <c r="X126" s="27"/>
      <c r="Y126" s="27"/>
      <c r="Z126" s="27"/>
    </row>
    <row r="127" spans="1:38" ht="13.4" customHeight="1" x14ac:dyDescent="1.1000000000000001">
      <c r="A127" s="83">
        <v>1805</v>
      </c>
      <c r="B127" s="1" t="s">
        <v>4408</v>
      </c>
      <c r="C127" s="44" t="s">
        <v>4410</v>
      </c>
      <c r="D127" s="2">
        <v>110</v>
      </c>
      <c r="E127" s="45" t="s">
        <v>4787</v>
      </c>
      <c r="F127" s="79" t="s">
        <v>4788</v>
      </c>
      <c r="G127" s="35" t="s">
        <v>4363</v>
      </c>
      <c r="H127" s="48" t="s">
        <v>4789</v>
      </c>
      <c r="I127" s="49">
        <v>7.2</v>
      </c>
      <c r="J127" s="120">
        <v>8.2638888888888887E-2</v>
      </c>
      <c r="K127" s="121"/>
      <c r="L127" s="51">
        <v>3.63</v>
      </c>
      <c r="M127" s="114">
        <v>557</v>
      </c>
      <c r="N127" s="3" t="s">
        <v>15</v>
      </c>
      <c r="O127" s="27"/>
      <c r="P127" s="27"/>
      <c r="Q127" s="27"/>
      <c r="R127" s="27"/>
      <c r="S127" s="27"/>
      <c r="T127" s="27"/>
      <c r="U127" s="27"/>
      <c r="V127" s="27"/>
      <c r="W127" s="27"/>
      <c r="X127" s="27"/>
      <c r="Y127" s="27"/>
      <c r="Z127" s="27"/>
    </row>
    <row r="128" spans="1:38" ht="13.4" customHeight="1" x14ac:dyDescent="1.1000000000000001">
      <c r="A128" s="83">
        <v>1804</v>
      </c>
      <c r="B128" s="1" t="s">
        <v>4408</v>
      </c>
      <c r="C128" s="44" t="s">
        <v>4410</v>
      </c>
      <c r="D128" s="2">
        <v>109</v>
      </c>
      <c r="E128" s="45" t="s">
        <v>4784</v>
      </c>
      <c r="F128" s="79" t="s">
        <v>4785</v>
      </c>
      <c r="G128" s="35" t="s">
        <v>4363</v>
      </c>
      <c r="H128" s="48" t="s">
        <v>4786</v>
      </c>
      <c r="I128" s="49">
        <v>33.6</v>
      </c>
      <c r="J128" s="120">
        <v>0.10625</v>
      </c>
      <c r="K128" s="121"/>
      <c r="L128" s="52">
        <v>13.18</v>
      </c>
      <c r="M128" s="114">
        <v>349</v>
      </c>
      <c r="N128" s="30"/>
      <c r="O128" s="27"/>
      <c r="P128" s="27"/>
      <c r="Q128" s="27"/>
      <c r="R128" s="27"/>
      <c r="S128" s="27"/>
      <c r="T128" s="27"/>
      <c r="U128" s="27"/>
      <c r="V128" s="27"/>
      <c r="W128" s="27"/>
      <c r="X128" s="27"/>
      <c r="Y128" s="27"/>
      <c r="Z128" s="27"/>
    </row>
    <row r="129" spans="1:26" ht="13.4" customHeight="1" x14ac:dyDescent="1.1000000000000001">
      <c r="A129" s="83">
        <v>1803</v>
      </c>
      <c r="B129" s="1" t="s">
        <v>4408</v>
      </c>
      <c r="C129" s="44" t="s">
        <v>4410</v>
      </c>
      <c r="D129" s="2">
        <v>108</v>
      </c>
      <c r="E129" s="45" t="s">
        <v>4781</v>
      </c>
      <c r="F129" s="79" t="s">
        <v>4782</v>
      </c>
      <c r="G129" s="35" t="s">
        <v>4363</v>
      </c>
      <c r="H129" s="48" t="s">
        <v>4783</v>
      </c>
      <c r="I129" s="49">
        <v>8.5</v>
      </c>
      <c r="J129" s="120">
        <v>9.0277777777777776E-2</v>
      </c>
      <c r="K129" s="121"/>
      <c r="L129" s="51">
        <v>3.92</v>
      </c>
      <c r="M129" s="114">
        <v>608</v>
      </c>
      <c r="N129" s="3" t="s">
        <v>15</v>
      </c>
      <c r="O129" s="27"/>
      <c r="P129" s="27"/>
      <c r="Q129" s="27"/>
      <c r="R129" s="27"/>
      <c r="S129" s="27"/>
      <c r="T129" s="27"/>
      <c r="U129" s="27"/>
      <c r="V129" s="27"/>
      <c r="W129" s="27"/>
      <c r="X129" s="27"/>
      <c r="Y129" s="27"/>
      <c r="Z129" s="27"/>
    </row>
    <row r="130" spans="1:26" ht="13.4" customHeight="1" x14ac:dyDescent="1.1000000000000001">
      <c r="A130" s="83">
        <v>1802</v>
      </c>
      <c r="B130" s="1" t="s">
        <v>4408</v>
      </c>
      <c r="C130" s="44" t="s">
        <v>4410</v>
      </c>
      <c r="D130" s="2">
        <v>107</v>
      </c>
      <c r="E130" s="45" t="s">
        <v>4778</v>
      </c>
      <c r="F130" s="79" t="s">
        <v>4779</v>
      </c>
      <c r="G130" s="35" t="s">
        <v>4363</v>
      </c>
      <c r="H130" s="48" t="s">
        <v>4780</v>
      </c>
      <c r="I130" s="49">
        <v>7.3</v>
      </c>
      <c r="J130" s="120">
        <v>0.14861111111111111</v>
      </c>
      <c r="K130" s="121"/>
      <c r="L130" s="51">
        <v>2.0499999999999998</v>
      </c>
      <c r="M130" s="114">
        <v>582</v>
      </c>
      <c r="N130" s="3" t="s">
        <v>15</v>
      </c>
      <c r="O130" s="27"/>
      <c r="P130" s="27"/>
      <c r="Q130" s="27"/>
      <c r="R130" s="27"/>
      <c r="S130" s="27"/>
      <c r="T130" s="27"/>
      <c r="U130" s="27"/>
      <c r="V130" s="27"/>
      <c r="W130" s="27"/>
      <c r="X130" s="27"/>
      <c r="Y130" s="27"/>
      <c r="Z130" s="27"/>
    </row>
    <row r="131" spans="1:26" ht="13.4" customHeight="1" x14ac:dyDescent="1.1000000000000001">
      <c r="A131" s="83">
        <v>1801</v>
      </c>
      <c r="B131" s="1" t="s">
        <v>4408</v>
      </c>
      <c r="C131" s="44" t="s">
        <v>4410</v>
      </c>
      <c r="D131" s="2">
        <v>106</v>
      </c>
      <c r="E131" s="45" t="s">
        <v>4775</v>
      </c>
      <c r="F131" s="79" t="s">
        <v>4776</v>
      </c>
      <c r="G131" s="35" t="s">
        <v>4363</v>
      </c>
      <c r="H131" s="48" t="s">
        <v>4777</v>
      </c>
      <c r="I131" s="49">
        <v>9.1</v>
      </c>
      <c r="J131" s="120">
        <v>0.1361111111111111</v>
      </c>
      <c r="K131" s="121"/>
      <c r="L131" s="51">
        <v>2.79</v>
      </c>
      <c r="M131" s="114">
        <v>482</v>
      </c>
      <c r="N131" s="30"/>
      <c r="O131" s="27"/>
      <c r="P131" s="27"/>
      <c r="Q131" s="27"/>
      <c r="R131" s="27"/>
      <c r="S131" s="27"/>
      <c r="T131" s="27"/>
      <c r="U131" s="27"/>
      <c r="V131" s="27"/>
      <c r="W131" s="27"/>
      <c r="X131" s="27"/>
      <c r="Y131" s="27"/>
      <c r="Z131" s="27"/>
    </row>
    <row r="132" spans="1:26" ht="13.4" customHeight="1" x14ac:dyDescent="1.1000000000000001">
      <c r="A132" s="83">
        <v>1800</v>
      </c>
      <c r="B132" s="1" t="s">
        <v>4408</v>
      </c>
      <c r="C132" s="44" t="s">
        <v>4410</v>
      </c>
      <c r="D132" s="2">
        <v>105</v>
      </c>
      <c r="E132" s="45" t="s">
        <v>4772</v>
      </c>
      <c r="F132" s="79" t="s">
        <v>4773</v>
      </c>
      <c r="G132" s="35" t="s">
        <v>4363</v>
      </c>
      <c r="H132" s="48" t="s">
        <v>4774</v>
      </c>
      <c r="I132" s="49">
        <v>6.6</v>
      </c>
      <c r="J132" s="120">
        <v>7.4305555555555555E-2</v>
      </c>
      <c r="K132" s="121"/>
      <c r="L132" s="51">
        <v>3.7</v>
      </c>
      <c r="M132" s="114">
        <v>362</v>
      </c>
      <c r="N132" s="3" t="s">
        <v>15</v>
      </c>
      <c r="O132" s="27"/>
      <c r="P132" s="27"/>
      <c r="Q132" s="27"/>
      <c r="R132" s="27"/>
      <c r="S132" s="27"/>
      <c r="T132" s="27"/>
      <c r="U132" s="27"/>
      <c r="V132" s="27"/>
      <c r="W132" s="27"/>
      <c r="X132" s="27"/>
      <c r="Y132" s="27"/>
      <c r="Z132" s="27"/>
    </row>
    <row r="133" spans="1:26" ht="13.4" customHeight="1" x14ac:dyDescent="1.1000000000000001">
      <c r="A133" s="83">
        <v>1799</v>
      </c>
      <c r="B133" s="1" t="s">
        <v>4408</v>
      </c>
      <c r="C133" s="44" t="s">
        <v>4410</v>
      </c>
      <c r="D133" s="2">
        <v>104</v>
      </c>
      <c r="E133" s="45" t="s">
        <v>4769</v>
      </c>
      <c r="F133" s="79" t="s">
        <v>4770</v>
      </c>
      <c r="G133" s="35" t="s">
        <v>4363</v>
      </c>
      <c r="H133" s="48" t="s">
        <v>4771</v>
      </c>
      <c r="I133" s="49">
        <v>51.2</v>
      </c>
      <c r="J133" s="120">
        <v>0.26041666666666669</v>
      </c>
      <c r="K133" s="121"/>
      <c r="L133" s="52">
        <v>8.19</v>
      </c>
      <c r="M133" s="114">
        <v>552</v>
      </c>
      <c r="N133" s="30"/>
      <c r="O133" s="27"/>
      <c r="P133" s="27"/>
      <c r="Q133" s="27"/>
      <c r="R133" s="27"/>
      <c r="S133" s="27"/>
      <c r="T133" s="27"/>
      <c r="U133" s="27"/>
      <c r="V133" s="27"/>
      <c r="W133" s="27"/>
      <c r="X133" s="27"/>
      <c r="Y133" s="27"/>
      <c r="Z133" s="27"/>
    </row>
    <row r="134" spans="1:26" ht="13.4" customHeight="1" x14ac:dyDescent="1.1000000000000001">
      <c r="A134" s="83">
        <v>1798</v>
      </c>
      <c r="B134" s="1" t="s">
        <v>4408</v>
      </c>
      <c r="C134" s="44" t="s">
        <v>4410</v>
      </c>
      <c r="D134" s="2">
        <v>103</v>
      </c>
      <c r="E134" s="45" t="s">
        <v>4766</v>
      </c>
      <c r="F134" s="79" t="s">
        <v>4767</v>
      </c>
      <c r="G134" s="35" t="s">
        <v>4363</v>
      </c>
      <c r="H134" s="48" t="s">
        <v>4768</v>
      </c>
      <c r="I134" s="49">
        <v>13.2</v>
      </c>
      <c r="J134" s="120">
        <v>0.13750000000000001</v>
      </c>
      <c r="K134" s="121"/>
      <c r="L134" s="50">
        <v>4</v>
      </c>
      <c r="M134" s="114">
        <v>296</v>
      </c>
      <c r="N134" s="30"/>
      <c r="O134" s="27"/>
      <c r="P134" s="27"/>
      <c r="Q134" s="27"/>
      <c r="R134" s="27"/>
      <c r="S134" s="27"/>
      <c r="T134" s="27"/>
      <c r="U134" s="27"/>
      <c r="V134" s="27"/>
      <c r="W134" s="27"/>
      <c r="X134" s="27"/>
      <c r="Y134" s="27"/>
      <c r="Z134" s="27"/>
    </row>
    <row r="135" spans="1:26" ht="13.4" customHeight="1" x14ac:dyDescent="1.1000000000000001">
      <c r="A135" s="83">
        <v>1797</v>
      </c>
      <c r="B135" s="1" t="s">
        <v>4408</v>
      </c>
      <c r="C135" s="44" t="s">
        <v>4410</v>
      </c>
      <c r="D135" s="2">
        <v>102</v>
      </c>
      <c r="E135" s="45" t="s">
        <v>4763</v>
      </c>
      <c r="F135" s="79" t="s">
        <v>4764</v>
      </c>
      <c r="G135" s="35" t="s">
        <v>4363</v>
      </c>
      <c r="H135" s="48" t="s">
        <v>4765</v>
      </c>
      <c r="I135" s="49">
        <v>7.1</v>
      </c>
      <c r="J135" s="120">
        <v>8.1250000000000003E-2</v>
      </c>
      <c r="K135" s="121"/>
      <c r="L135" s="51">
        <v>3.64</v>
      </c>
      <c r="M135" s="114">
        <v>111</v>
      </c>
      <c r="N135" s="30"/>
      <c r="O135" s="27"/>
      <c r="P135" s="27"/>
      <c r="Q135" s="27"/>
      <c r="R135" s="27"/>
      <c r="S135" s="27"/>
      <c r="T135" s="27"/>
      <c r="U135" s="27"/>
      <c r="V135" s="27"/>
      <c r="W135" s="27"/>
      <c r="X135" s="27"/>
      <c r="Y135" s="27"/>
      <c r="Z135" s="27"/>
    </row>
    <row r="136" spans="1:26" ht="13.4" customHeight="1" x14ac:dyDescent="1.1000000000000001">
      <c r="A136" s="83">
        <v>1796</v>
      </c>
      <c r="B136" s="1" t="s">
        <v>4408</v>
      </c>
      <c r="C136" s="44" t="s">
        <v>4410</v>
      </c>
      <c r="D136" s="2">
        <v>101</v>
      </c>
      <c r="E136" s="45" t="s">
        <v>4759</v>
      </c>
      <c r="F136" s="79" t="s">
        <v>4760</v>
      </c>
      <c r="G136" s="35" t="s">
        <v>4363</v>
      </c>
      <c r="H136" s="48" t="s">
        <v>4761</v>
      </c>
      <c r="I136" s="49">
        <v>8.9</v>
      </c>
      <c r="J136" s="120">
        <v>0.13541666666666666</v>
      </c>
      <c r="K136" s="121"/>
      <c r="L136" s="51">
        <v>2.75</v>
      </c>
      <c r="M136" s="114">
        <v>756</v>
      </c>
      <c r="N136" s="3" t="s">
        <v>15</v>
      </c>
    </row>
    <row r="137" spans="1:26" ht="13.4" customHeight="1" x14ac:dyDescent="1.1000000000000001">
      <c r="A137" s="83">
        <v>1795</v>
      </c>
      <c r="B137" s="1" t="s">
        <v>4408</v>
      </c>
      <c r="C137" s="44" t="s">
        <v>4410</v>
      </c>
      <c r="D137" s="2">
        <v>100</v>
      </c>
      <c r="E137" s="45" t="s">
        <v>4756</v>
      </c>
      <c r="F137" s="79" t="s">
        <v>4757</v>
      </c>
      <c r="G137" s="35" t="s">
        <v>4363</v>
      </c>
      <c r="H137" s="48" t="s">
        <v>4758</v>
      </c>
      <c r="I137" s="49">
        <v>7.4</v>
      </c>
      <c r="J137" s="120">
        <v>9.2361111111111116E-2</v>
      </c>
      <c r="K137" s="121"/>
      <c r="L137" s="51">
        <v>3.34</v>
      </c>
      <c r="M137" s="114">
        <v>573</v>
      </c>
      <c r="N137" s="3" t="s">
        <v>15</v>
      </c>
    </row>
    <row r="138" spans="1:26" ht="13.4" customHeight="1" x14ac:dyDescent="1.1000000000000001">
      <c r="A138" s="83">
        <v>1794</v>
      </c>
      <c r="B138" s="1" t="s">
        <v>4408</v>
      </c>
      <c r="C138" s="44" t="s">
        <v>4410</v>
      </c>
      <c r="D138" s="2">
        <v>99</v>
      </c>
      <c r="E138" s="45" t="s">
        <v>4753</v>
      </c>
      <c r="F138" s="79" t="s">
        <v>4754</v>
      </c>
      <c r="G138" s="35" t="s">
        <v>4363</v>
      </c>
      <c r="H138" s="48" t="s">
        <v>4755</v>
      </c>
      <c r="I138" s="49">
        <v>10.4</v>
      </c>
      <c r="J138" s="120">
        <v>0.13472222222222222</v>
      </c>
      <c r="K138" s="121"/>
      <c r="L138" s="51">
        <v>3.22</v>
      </c>
      <c r="M138" s="114">
        <v>423</v>
      </c>
      <c r="N138" s="30"/>
      <c r="O138" s="27"/>
      <c r="P138" s="27"/>
      <c r="Q138" s="27"/>
      <c r="R138" s="27"/>
      <c r="S138" s="27"/>
      <c r="T138" s="27"/>
      <c r="U138" s="27"/>
      <c r="V138" s="27"/>
      <c r="W138" s="27"/>
      <c r="X138" s="27"/>
      <c r="Y138" s="27"/>
      <c r="Z138" s="27"/>
    </row>
    <row r="139" spans="1:26" ht="13.4" customHeight="1" x14ac:dyDescent="1.1000000000000001">
      <c r="A139" s="83">
        <v>1793</v>
      </c>
      <c r="B139" s="1" t="s">
        <v>4408</v>
      </c>
      <c r="C139" s="44" t="s">
        <v>4410</v>
      </c>
      <c r="D139" s="2">
        <v>98</v>
      </c>
      <c r="E139" s="45" t="s">
        <v>4744</v>
      </c>
      <c r="F139" s="79" t="s">
        <v>4745</v>
      </c>
      <c r="G139" s="35" t="s">
        <v>4363</v>
      </c>
      <c r="H139" s="48" t="s">
        <v>4746</v>
      </c>
      <c r="I139" s="49">
        <v>11</v>
      </c>
      <c r="J139" s="120">
        <v>0.12083333333333333</v>
      </c>
      <c r="K139" s="121"/>
      <c r="L139" s="51">
        <v>3.79</v>
      </c>
      <c r="M139" s="114">
        <v>331</v>
      </c>
      <c r="N139" s="30"/>
      <c r="O139" s="27"/>
      <c r="P139" s="27"/>
      <c r="Q139" s="27"/>
      <c r="R139" s="27"/>
      <c r="S139" s="27"/>
      <c r="T139" s="27"/>
      <c r="U139" s="27"/>
      <c r="V139" s="27"/>
      <c r="W139" s="27"/>
      <c r="X139" s="27"/>
      <c r="Y139" s="27"/>
      <c r="Z139" s="27"/>
    </row>
    <row r="140" spans="1:26" ht="13.4" customHeight="1" x14ac:dyDescent="1.1000000000000001">
      <c r="A140" s="83">
        <v>1792</v>
      </c>
      <c r="B140" s="1" t="s">
        <v>4408</v>
      </c>
      <c r="C140" s="44" t="s">
        <v>4410</v>
      </c>
      <c r="D140" s="2">
        <v>97</v>
      </c>
      <c r="E140" s="45" t="s">
        <v>4740</v>
      </c>
      <c r="F140" s="79" t="s">
        <v>4741</v>
      </c>
      <c r="G140" s="35" t="s">
        <v>4363</v>
      </c>
      <c r="H140" s="48" t="s">
        <v>4742</v>
      </c>
      <c r="I140" s="49">
        <v>7.9</v>
      </c>
      <c r="J140" s="120">
        <v>9.930555555555555E-2</v>
      </c>
      <c r="K140" s="121"/>
      <c r="L140" s="51">
        <v>3.31</v>
      </c>
      <c r="M140" s="114">
        <v>612</v>
      </c>
      <c r="N140" s="3" t="s">
        <v>15</v>
      </c>
      <c r="O140" s="27"/>
      <c r="P140" s="27"/>
      <c r="Q140" s="27"/>
      <c r="R140" s="27"/>
      <c r="S140" s="27"/>
      <c r="T140" s="27"/>
      <c r="U140" s="27"/>
      <c r="V140" s="27"/>
      <c r="W140" s="27"/>
      <c r="X140" s="27"/>
      <c r="Y140" s="27"/>
      <c r="Z140" s="27"/>
    </row>
    <row r="141" spans="1:26" ht="13.4" customHeight="1" x14ac:dyDescent="1.1000000000000001">
      <c r="A141" s="83">
        <v>1791</v>
      </c>
      <c r="B141" s="1" t="s">
        <v>4408</v>
      </c>
      <c r="C141" s="44" t="s">
        <v>4410</v>
      </c>
      <c r="D141" s="2">
        <v>96</v>
      </c>
      <c r="E141" s="45" t="s">
        <v>4737</v>
      </c>
      <c r="F141" s="79" t="s">
        <v>4738</v>
      </c>
      <c r="G141" s="35" t="s">
        <v>4363</v>
      </c>
      <c r="H141" s="48" t="s">
        <v>4739</v>
      </c>
      <c r="I141" s="49">
        <v>46</v>
      </c>
      <c r="J141" s="120">
        <v>0.17083333333333334</v>
      </c>
      <c r="K141" s="121"/>
      <c r="L141" s="52">
        <v>11.22</v>
      </c>
      <c r="M141" s="114">
        <v>308</v>
      </c>
      <c r="N141" s="30"/>
      <c r="O141" s="27"/>
      <c r="P141" s="27"/>
      <c r="Q141" s="27"/>
      <c r="R141" s="27"/>
      <c r="S141" s="27"/>
      <c r="T141" s="27"/>
      <c r="U141" s="27"/>
      <c r="V141" s="27"/>
      <c r="W141" s="27"/>
      <c r="X141" s="27"/>
      <c r="Y141" s="27"/>
      <c r="Z141" s="27"/>
    </row>
    <row r="142" spans="1:26" ht="13.4" customHeight="1" x14ac:dyDescent="1.1000000000000001">
      <c r="A142" s="83">
        <v>1790</v>
      </c>
      <c r="B142" s="1" t="s">
        <v>4408</v>
      </c>
      <c r="C142" s="44" t="s">
        <v>4410</v>
      </c>
      <c r="D142" s="2">
        <v>95</v>
      </c>
      <c r="E142" s="45" t="s">
        <v>4734</v>
      </c>
      <c r="F142" s="79" t="s">
        <v>4735</v>
      </c>
      <c r="G142" s="35" t="s">
        <v>4363</v>
      </c>
      <c r="H142" s="48" t="s">
        <v>4736</v>
      </c>
      <c r="I142" s="49">
        <v>11.1</v>
      </c>
      <c r="J142" s="120">
        <v>0.13541666666666666</v>
      </c>
      <c r="K142" s="121"/>
      <c r="L142" s="51">
        <v>3.42</v>
      </c>
      <c r="M142" s="114">
        <v>581</v>
      </c>
      <c r="N142" s="30"/>
      <c r="O142" s="27"/>
      <c r="P142" s="27"/>
      <c r="Q142" s="27"/>
      <c r="R142" s="27"/>
      <c r="S142" s="27"/>
      <c r="T142" s="27"/>
      <c r="U142" s="27"/>
      <c r="V142" s="27"/>
      <c r="W142" s="27"/>
      <c r="X142" s="27"/>
      <c r="Y142" s="27"/>
      <c r="Z142" s="27"/>
    </row>
    <row r="143" spans="1:26" ht="13.4" customHeight="1" x14ac:dyDescent="1.1000000000000001">
      <c r="A143" s="83">
        <v>1789</v>
      </c>
      <c r="B143" s="1" t="s">
        <v>4408</v>
      </c>
      <c r="C143" s="44" t="s">
        <v>4410</v>
      </c>
      <c r="D143" s="2">
        <v>94</v>
      </c>
      <c r="E143" s="45" t="s">
        <v>4731</v>
      </c>
      <c r="F143" s="79" t="s">
        <v>4732</v>
      </c>
      <c r="G143" s="35" t="s">
        <v>4363</v>
      </c>
      <c r="H143" s="48" t="s">
        <v>4733</v>
      </c>
      <c r="I143" s="49">
        <v>10.199999999999999</v>
      </c>
      <c r="J143" s="120">
        <v>0.14097222222222222</v>
      </c>
      <c r="K143" s="121"/>
      <c r="L143" s="51">
        <v>3.01</v>
      </c>
      <c r="M143" s="114">
        <v>770</v>
      </c>
      <c r="N143" s="3" t="s">
        <v>15</v>
      </c>
    </row>
    <row r="144" spans="1:26" ht="13.4" customHeight="1" x14ac:dyDescent="1.1000000000000001">
      <c r="A144" s="83">
        <v>1788</v>
      </c>
      <c r="B144" s="1" t="s">
        <v>4408</v>
      </c>
      <c r="C144" s="44" t="s">
        <v>4410</v>
      </c>
      <c r="D144" s="2">
        <v>93</v>
      </c>
      <c r="E144" s="45" t="s">
        <v>4728</v>
      </c>
      <c r="F144" s="79" t="s">
        <v>4729</v>
      </c>
      <c r="G144" s="35" t="s">
        <v>4363</v>
      </c>
      <c r="H144" s="48" t="s">
        <v>4730</v>
      </c>
      <c r="I144" s="49">
        <v>7.1</v>
      </c>
      <c r="J144" s="120">
        <v>8.6805555555555552E-2</v>
      </c>
      <c r="K144" s="121"/>
      <c r="L144" s="51">
        <v>3.41</v>
      </c>
      <c r="M144" s="114">
        <v>519</v>
      </c>
      <c r="N144" s="3" t="s">
        <v>15</v>
      </c>
    </row>
    <row r="145" spans="1:26" ht="13.4" customHeight="1" x14ac:dyDescent="1.1000000000000001">
      <c r="A145" s="83">
        <v>1787</v>
      </c>
      <c r="B145" s="1" t="s">
        <v>4408</v>
      </c>
      <c r="C145" s="44" t="s">
        <v>4410</v>
      </c>
      <c r="D145" s="2">
        <v>92</v>
      </c>
      <c r="E145" s="45" t="s">
        <v>4725</v>
      </c>
      <c r="F145" s="79" t="s">
        <v>4726</v>
      </c>
      <c r="G145" s="35" t="s">
        <v>4363</v>
      </c>
      <c r="H145" s="48" t="s">
        <v>4727</v>
      </c>
      <c r="I145" s="49">
        <v>15.8</v>
      </c>
      <c r="J145" s="120">
        <v>0.2</v>
      </c>
      <c r="K145" s="121"/>
      <c r="L145" s="51">
        <v>3.29</v>
      </c>
      <c r="M145" s="114">
        <v>920</v>
      </c>
      <c r="N145" s="3" t="s">
        <v>15</v>
      </c>
    </row>
    <row r="146" spans="1:26" ht="13.4" customHeight="1" x14ac:dyDescent="1.1000000000000001">
      <c r="A146" s="83">
        <v>1786</v>
      </c>
      <c r="B146" s="1" t="s">
        <v>4408</v>
      </c>
      <c r="C146" s="44" t="s">
        <v>4410</v>
      </c>
      <c r="D146" s="2">
        <v>91</v>
      </c>
      <c r="E146" s="45" t="s">
        <v>4722</v>
      </c>
      <c r="F146" s="79" t="s">
        <v>4723</v>
      </c>
      <c r="G146" s="35" t="s">
        <v>4363</v>
      </c>
      <c r="H146" s="48" t="s">
        <v>4724</v>
      </c>
      <c r="I146" s="49">
        <v>12</v>
      </c>
      <c r="J146" s="120">
        <v>0.13819444444444445</v>
      </c>
      <c r="K146" s="121"/>
      <c r="L146" s="51">
        <v>3.62</v>
      </c>
      <c r="M146" s="114">
        <v>513</v>
      </c>
      <c r="N146" s="30"/>
    </row>
    <row r="147" spans="1:26" ht="13.4" customHeight="1" x14ac:dyDescent="1.1000000000000001">
      <c r="A147" s="83">
        <v>1785</v>
      </c>
      <c r="B147" s="1" t="s">
        <v>4408</v>
      </c>
      <c r="C147" s="44" t="s">
        <v>4410</v>
      </c>
      <c r="D147" s="2">
        <v>90</v>
      </c>
      <c r="E147" s="45" t="s">
        <v>4719</v>
      </c>
      <c r="F147" s="79" t="s">
        <v>4720</v>
      </c>
      <c r="G147" s="35" t="s">
        <v>4363</v>
      </c>
      <c r="H147" s="48" t="s">
        <v>4721</v>
      </c>
      <c r="I147" s="49">
        <v>9.8000000000000007</v>
      </c>
      <c r="J147" s="120">
        <v>0.1111111111111111</v>
      </c>
      <c r="K147" s="121"/>
      <c r="L147" s="51">
        <v>3.68</v>
      </c>
      <c r="M147" s="114">
        <v>580</v>
      </c>
      <c r="N147" s="3" t="s">
        <v>15</v>
      </c>
    </row>
    <row r="148" spans="1:26" ht="13.4" customHeight="1" x14ac:dyDescent="1.1000000000000001">
      <c r="A148" s="83">
        <v>1784</v>
      </c>
      <c r="B148" s="1" t="s">
        <v>4408</v>
      </c>
      <c r="C148" s="44" t="s">
        <v>4410</v>
      </c>
      <c r="D148" s="2">
        <v>89</v>
      </c>
      <c r="E148" s="45" t="s">
        <v>4716</v>
      </c>
      <c r="F148" s="79" t="s">
        <v>4717</v>
      </c>
      <c r="G148" s="35" t="s">
        <v>4363</v>
      </c>
      <c r="H148" s="48" t="s">
        <v>4718</v>
      </c>
      <c r="I148" s="49">
        <v>62.1</v>
      </c>
      <c r="J148" s="120">
        <v>0.20694444444444443</v>
      </c>
      <c r="K148" s="121"/>
      <c r="L148" s="52">
        <v>12.5</v>
      </c>
      <c r="M148" s="114">
        <v>537</v>
      </c>
      <c r="N148" s="30"/>
      <c r="O148" s="27"/>
      <c r="P148" s="27"/>
      <c r="Q148" s="27"/>
      <c r="R148" s="27"/>
      <c r="S148" s="27"/>
      <c r="T148" s="27"/>
      <c r="U148" s="27"/>
      <c r="V148" s="27"/>
      <c r="W148" s="27"/>
      <c r="X148" s="27"/>
      <c r="Y148" s="27"/>
      <c r="Z148" s="27"/>
    </row>
    <row r="149" spans="1:26" ht="13.4" customHeight="1" x14ac:dyDescent="1.1000000000000001">
      <c r="A149" s="83">
        <v>1783</v>
      </c>
      <c r="B149" s="1" t="s">
        <v>4408</v>
      </c>
      <c r="C149" s="44" t="s">
        <v>4410</v>
      </c>
      <c r="D149" s="2">
        <v>88</v>
      </c>
      <c r="E149" s="45" t="s">
        <v>4713</v>
      </c>
      <c r="F149" s="79" t="s">
        <v>4714</v>
      </c>
      <c r="G149" s="35" t="s">
        <v>4363</v>
      </c>
      <c r="H149" s="48" t="s">
        <v>4715</v>
      </c>
      <c r="I149" s="49">
        <v>7.2</v>
      </c>
      <c r="J149" s="120">
        <v>0.10555555555555556</v>
      </c>
      <c r="K149" s="121"/>
      <c r="L149" s="51">
        <v>2.84</v>
      </c>
      <c r="M149" s="114">
        <v>504</v>
      </c>
      <c r="N149" s="3" t="s">
        <v>15</v>
      </c>
      <c r="O149" s="27"/>
      <c r="P149" s="27"/>
      <c r="Q149" s="27"/>
      <c r="R149" s="27"/>
      <c r="S149" s="27"/>
      <c r="T149" s="27"/>
      <c r="U149" s="27"/>
      <c r="V149" s="27"/>
      <c r="W149" s="27"/>
      <c r="X149" s="27"/>
      <c r="Y149" s="27"/>
      <c r="Z149" s="27"/>
    </row>
    <row r="150" spans="1:26" ht="13.4" customHeight="1" x14ac:dyDescent="1.1000000000000001">
      <c r="A150" s="83">
        <v>1782</v>
      </c>
      <c r="B150" s="1" t="s">
        <v>4408</v>
      </c>
      <c r="C150" s="44" t="s">
        <v>4410</v>
      </c>
      <c r="D150" s="2">
        <v>87</v>
      </c>
      <c r="E150" s="45" t="s">
        <v>4710</v>
      </c>
      <c r="F150" s="79" t="s">
        <v>4711</v>
      </c>
      <c r="G150" s="35" t="s">
        <v>4363</v>
      </c>
      <c r="H150" s="48" t="s">
        <v>4712</v>
      </c>
      <c r="I150" s="49">
        <v>25.1</v>
      </c>
      <c r="J150" s="120">
        <v>0.14027777777777778</v>
      </c>
      <c r="K150" s="121"/>
      <c r="L150" s="52">
        <v>7.46</v>
      </c>
      <c r="M150" s="114">
        <v>260</v>
      </c>
      <c r="N150" s="30"/>
      <c r="O150" s="27"/>
      <c r="P150" s="27"/>
      <c r="Q150" s="27"/>
      <c r="R150" s="27"/>
      <c r="S150" s="27"/>
      <c r="T150" s="27"/>
      <c r="U150" s="27"/>
      <c r="V150" s="27"/>
      <c r="W150" s="27"/>
      <c r="X150" s="27"/>
      <c r="Y150" s="27"/>
      <c r="Z150" s="27"/>
    </row>
    <row r="151" spans="1:26" ht="13.4" customHeight="1" x14ac:dyDescent="1.1000000000000001">
      <c r="A151" s="83">
        <v>1781</v>
      </c>
      <c r="B151" s="1" t="s">
        <v>4408</v>
      </c>
      <c r="C151" s="44" t="s">
        <v>4410</v>
      </c>
      <c r="D151" s="2">
        <v>86</v>
      </c>
      <c r="E151" s="45" t="s">
        <v>4707</v>
      </c>
      <c r="F151" s="79" t="s">
        <v>4708</v>
      </c>
      <c r="G151" s="35" t="s">
        <v>4363</v>
      </c>
      <c r="H151" s="48" t="s">
        <v>4709</v>
      </c>
      <c r="I151" s="49">
        <v>40.4</v>
      </c>
      <c r="J151" s="120">
        <v>0.14166666666666666</v>
      </c>
      <c r="K151" s="121"/>
      <c r="L151" s="52">
        <v>11.88</v>
      </c>
      <c r="M151" s="114">
        <v>622</v>
      </c>
      <c r="N151" s="30"/>
      <c r="O151" s="27"/>
      <c r="P151" s="27"/>
      <c r="Q151" s="27"/>
      <c r="R151" s="27"/>
      <c r="S151" s="27"/>
      <c r="T151" s="27"/>
      <c r="U151" s="27"/>
      <c r="V151" s="27"/>
      <c r="W151" s="27"/>
      <c r="X151" s="27"/>
      <c r="Y151" s="27"/>
      <c r="Z151" s="27"/>
    </row>
    <row r="152" spans="1:26" ht="13.4" customHeight="1" x14ac:dyDescent="1.1000000000000001">
      <c r="A152" s="83">
        <v>1780</v>
      </c>
      <c r="B152" s="1" t="s">
        <v>4408</v>
      </c>
      <c r="C152" s="44" t="s">
        <v>4410</v>
      </c>
      <c r="D152" s="2">
        <v>85</v>
      </c>
      <c r="E152" s="45" t="s">
        <v>4699</v>
      </c>
      <c r="F152" s="79" t="s">
        <v>4700</v>
      </c>
      <c r="G152" s="35" t="s">
        <v>4363</v>
      </c>
      <c r="H152" s="48" t="s">
        <v>4701</v>
      </c>
      <c r="I152" s="49">
        <v>14</v>
      </c>
      <c r="J152" s="120">
        <v>0.18958333333333333</v>
      </c>
      <c r="K152" s="121"/>
      <c r="L152" s="51">
        <v>3.08</v>
      </c>
      <c r="M152" s="114">
        <v>914</v>
      </c>
      <c r="N152" s="3" t="s">
        <v>15</v>
      </c>
      <c r="O152" s="27"/>
      <c r="P152" s="27"/>
      <c r="Q152" s="27"/>
      <c r="R152" s="27"/>
      <c r="S152" s="27"/>
      <c r="T152" s="27"/>
      <c r="U152" s="27"/>
      <c r="V152" s="27"/>
      <c r="W152" s="27"/>
      <c r="X152" s="27"/>
      <c r="Y152" s="27"/>
      <c r="Z152" s="27"/>
    </row>
    <row r="153" spans="1:26" ht="13.4" customHeight="1" x14ac:dyDescent="1.1000000000000001">
      <c r="A153" s="83">
        <v>1779</v>
      </c>
      <c r="B153" s="1" t="s">
        <v>4408</v>
      </c>
      <c r="C153" s="44" t="s">
        <v>4410</v>
      </c>
      <c r="D153" s="2">
        <v>84</v>
      </c>
      <c r="E153" s="45" t="s">
        <v>4696</v>
      </c>
      <c r="F153" s="79" t="s">
        <v>4697</v>
      </c>
      <c r="G153" s="35" t="s">
        <v>4363</v>
      </c>
      <c r="H153" s="48" t="s">
        <v>4698</v>
      </c>
      <c r="I153" s="49">
        <v>10.6</v>
      </c>
      <c r="J153" s="120">
        <v>0.12152777777777778</v>
      </c>
      <c r="K153" s="121"/>
      <c r="L153" s="51">
        <v>3.63</v>
      </c>
      <c r="M153" s="114">
        <v>230</v>
      </c>
      <c r="N153" s="30"/>
      <c r="O153" s="27"/>
      <c r="P153" s="27"/>
      <c r="Q153" s="27"/>
      <c r="R153" s="27"/>
      <c r="S153" s="27"/>
      <c r="T153" s="27"/>
      <c r="U153" s="27"/>
      <c r="V153" s="27"/>
      <c r="W153" s="27"/>
      <c r="X153" s="27"/>
      <c r="Y153" s="27"/>
      <c r="Z153" s="27"/>
    </row>
    <row r="154" spans="1:26" ht="13.4" customHeight="1" x14ac:dyDescent="1.1000000000000001">
      <c r="A154" s="83">
        <v>1778</v>
      </c>
      <c r="B154" s="1" t="s">
        <v>4408</v>
      </c>
      <c r="C154" s="44" t="s">
        <v>4410</v>
      </c>
      <c r="D154" s="2">
        <v>83</v>
      </c>
      <c r="E154" s="45" t="s">
        <v>4693</v>
      </c>
      <c r="F154" s="79" t="s">
        <v>4694</v>
      </c>
      <c r="G154" s="35" t="s">
        <v>4363</v>
      </c>
      <c r="H154" s="48" t="s">
        <v>4695</v>
      </c>
      <c r="I154" s="49">
        <v>7.1</v>
      </c>
      <c r="J154" s="120">
        <v>0.11180555555555556</v>
      </c>
      <c r="K154" s="121"/>
      <c r="L154" s="51">
        <v>2.65</v>
      </c>
      <c r="M154" s="114">
        <v>546</v>
      </c>
      <c r="N154" s="3" t="s">
        <v>15</v>
      </c>
    </row>
    <row r="155" spans="1:26" ht="13.4" customHeight="1" x14ac:dyDescent="1.1000000000000001">
      <c r="A155" s="83">
        <v>1777</v>
      </c>
      <c r="B155" s="1" t="s">
        <v>4408</v>
      </c>
      <c r="C155" s="44" t="s">
        <v>4410</v>
      </c>
      <c r="D155" s="2">
        <v>82</v>
      </c>
      <c r="E155" s="45" t="s">
        <v>4690</v>
      </c>
      <c r="F155" s="79" t="s">
        <v>4691</v>
      </c>
      <c r="G155" s="35" t="s">
        <v>4363</v>
      </c>
      <c r="H155" s="48" t="s">
        <v>4692</v>
      </c>
      <c r="I155" s="49">
        <v>31.9</v>
      </c>
      <c r="J155" s="120">
        <v>0.12361111111111112</v>
      </c>
      <c r="K155" s="121"/>
      <c r="L155" s="52">
        <v>10.75</v>
      </c>
      <c r="M155" s="114">
        <v>393</v>
      </c>
      <c r="N155" s="30"/>
    </row>
    <row r="156" spans="1:26" ht="13.4" customHeight="1" x14ac:dyDescent="1.1000000000000001">
      <c r="A156" s="83">
        <v>1776</v>
      </c>
      <c r="B156" s="1" t="s">
        <v>4408</v>
      </c>
      <c r="C156" s="44" t="s">
        <v>4410</v>
      </c>
      <c r="D156" s="2">
        <v>81</v>
      </c>
      <c r="E156" s="45" t="s">
        <v>4686</v>
      </c>
      <c r="F156" s="79" t="s">
        <v>4687</v>
      </c>
      <c r="G156" s="35" t="s">
        <v>4363</v>
      </c>
      <c r="H156" s="48" t="s">
        <v>4688</v>
      </c>
      <c r="I156" s="49">
        <v>44.4</v>
      </c>
      <c r="J156" s="120">
        <v>0.13680555555555557</v>
      </c>
      <c r="K156" s="121"/>
      <c r="L156" s="52">
        <v>13.52</v>
      </c>
      <c r="M156" s="114">
        <v>371</v>
      </c>
      <c r="N156" s="30"/>
    </row>
    <row r="157" spans="1:26" ht="13.4" customHeight="1" x14ac:dyDescent="1.1000000000000001">
      <c r="A157" s="83">
        <v>1775</v>
      </c>
      <c r="B157" s="1" t="s">
        <v>4408</v>
      </c>
      <c r="C157" s="44" t="s">
        <v>4410</v>
      </c>
      <c r="D157" s="2">
        <v>80</v>
      </c>
      <c r="E157" s="45" t="s">
        <v>4683</v>
      </c>
      <c r="F157" s="79" t="s">
        <v>4684</v>
      </c>
      <c r="G157" s="35" t="s">
        <v>4363</v>
      </c>
      <c r="H157" s="48" t="s">
        <v>4685</v>
      </c>
      <c r="I157" s="49">
        <v>10</v>
      </c>
      <c r="J157" s="120">
        <v>0.13055555555555556</v>
      </c>
      <c r="K157" s="121"/>
      <c r="L157" s="51">
        <v>3.19</v>
      </c>
      <c r="M157" s="114">
        <v>822</v>
      </c>
      <c r="N157" s="3" t="s">
        <v>15</v>
      </c>
      <c r="O157" s="27"/>
      <c r="P157" s="27"/>
      <c r="Q157" s="27"/>
      <c r="R157" s="27"/>
      <c r="S157" s="27"/>
      <c r="T157" s="27"/>
      <c r="U157" s="27"/>
      <c r="V157" s="27"/>
      <c r="W157" s="27"/>
      <c r="X157" s="27"/>
      <c r="Y157" s="27"/>
      <c r="Z157" s="27"/>
    </row>
    <row r="158" spans="1:26" ht="13.4" customHeight="1" x14ac:dyDescent="1.1000000000000001">
      <c r="A158" s="83">
        <v>1774</v>
      </c>
      <c r="B158" s="1" t="s">
        <v>4408</v>
      </c>
      <c r="C158" s="44" t="s">
        <v>4410</v>
      </c>
      <c r="D158" s="2">
        <v>79</v>
      </c>
      <c r="E158" s="45" t="s">
        <v>4680</v>
      </c>
      <c r="F158" s="79" t="s">
        <v>4681</v>
      </c>
      <c r="G158" s="35" t="s">
        <v>4363</v>
      </c>
      <c r="H158" s="48" t="s">
        <v>4682</v>
      </c>
      <c r="I158" s="49">
        <v>53.6</v>
      </c>
      <c r="J158" s="120">
        <v>0.15972222222222221</v>
      </c>
      <c r="K158" s="121"/>
      <c r="L158" s="52">
        <v>13.98</v>
      </c>
      <c r="M158" s="114">
        <v>404</v>
      </c>
      <c r="N158" s="30"/>
      <c r="O158" s="27"/>
      <c r="P158" s="27"/>
      <c r="Q158" s="27"/>
      <c r="R158" s="27"/>
      <c r="S158" s="27"/>
      <c r="T158" s="27"/>
      <c r="U158" s="27"/>
      <c r="V158" s="27"/>
      <c r="W158" s="27"/>
      <c r="X158" s="27"/>
      <c r="Y158" s="27"/>
      <c r="Z158" s="27"/>
    </row>
    <row r="159" spans="1:26" ht="13.4" customHeight="1" x14ac:dyDescent="1.1000000000000001">
      <c r="A159" s="83">
        <v>1773</v>
      </c>
      <c r="B159" s="1" t="s">
        <v>4408</v>
      </c>
      <c r="C159" s="44" t="s">
        <v>4410</v>
      </c>
      <c r="D159" s="2">
        <v>78</v>
      </c>
      <c r="E159" s="45" t="s">
        <v>4677</v>
      </c>
      <c r="F159" s="79" t="s">
        <v>4678</v>
      </c>
      <c r="G159" s="35" t="s">
        <v>4363</v>
      </c>
      <c r="H159" s="48" t="s">
        <v>4679</v>
      </c>
      <c r="I159" s="49">
        <v>4.3</v>
      </c>
      <c r="J159" s="120">
        <v>8.6805555555555552E-2</v>
      </c>
      <c r="K159" s="121"/>
      <c r="L159" s="51">
        <v>2.6</v>
      </c>
      <c r="M159" s="114">
        <v>550</v>
      </c>
      <c r="N159" s="30"/>
      <c r="O159" s="27"/>
      <c r="P159" s="27"/>
      <c r="Q159" s="27"/>
      <c r="R159" s="27"/>
      <c r="S159" s="27"/>
      <c r="T159" s="27"/>
      <c r="U159" s="27"/>
      <c r="V159" s="27"/>
      <c r="W159" s="27"/>
      <c r="X159" s="27"/>
      <c r="Y159" s="27"/>
      <c r="Z159" s="27"/>
    </row>
    <row r="160" spans="1:26" ht="13.4" customHeight="1" x14ac:dyDescent="1.1000000000000001">
      <c r="A160" s="83">
        <v>1772</v>
      </c>
      <c r="B160" s="1" t="s">
        <v>4408</v>
      </c>
      <c r="C160" s="44" t="s">
        <v>4410</v>
      </c>
      <c r="D160" s="2">
        <v>77</v>
      </c>
      <c r="E160" s="45" t="s">
        <v>4674</v>
      </c>
      <c r="F160" s="79" t="s">
        <v>4675</v>
      </c>
      <c r="G160" s="35" t="s">
        <v>4363</v>
      </c>
      <c r="H160" s="48" t="s">
        <v>4676</v>
      </c>
      <c r="I160" s="49">
        <v>53.4</v>
      </c>
      <c r="J160" s="120">
        <v>0.1673611111111111</v>
      </c>
      <c r="K160" s="121"/>
      <c r="L160" s="52">
        <v>13.29</v>
      </c>
      <c r="M160" s="114">
        <v>474</v>
      </c>
      <c r="N160" s="30"/>
      <c r="O160" s="27"/>
      <c r="P160" s="27"/>
      <c r="Q160" s="27"/>
      <c r="R160" s="27"/>
      <c r="S160" s="27"/>
      <c r="T160" s="27"/>
      <c r="U160" s="27"/>
      <c r="V160" s="27"/>
      <c r="W160" s="27"/>
      <c r="X160" s="27"/>
      <c r="Y160" s="27"/>
      <c r="Z160" s="27"/>
    </row>
    <row r="161" spans="1:26" ht="13.4" customHeight="1" x14ac:dyDescent="1.1000000000000001">
      <c r="A161" s="83">
        <v>1771</v>
      </c>
      <c r="B161" s="1" t="s">
        <v>4408</v>
      </c>
      <c r="C161" s="44" t="s">
        <v>4410</v>
      </c>
      <c r="D161" s="2">
        <v>76</v>
      </c>
      <c r="E161" s="45" t="s">
        <v>4669</v>
      </c>
      <c r="F161" s="79" t="s">
        <v>4670</v>
      </c>
      <c r="G161" s="35" t="s">
        <v>4363</v>
      </c>
      <c r="H161" s="48" t="s">
        <v>4671</v>
      </c>
      <c r="I161" s="49">
        <v>11.8</v>
      </c>
      <c r="J161" s="120">
        <v>0.13541666666666666</v>
      </c>
      <c r="K161" s="121"/>
      <c r="L161" s="51">
        <v>3.63</v>
      </c>
      <c r="M161" s="114">
        <v>820</v>
      </c>
      <c r="N161" s="3" t="s">
        <v>15</v>
      </c>
      <c r="O161" s="27"/>
      <c r="P161" s="27"/>
      <c r="Q161" s="27"/>
      <c r="R161" s="27"/>
      <c r="S161" s="27"/>
      <c r="T161" s="27"/>
      <c r="U161" s="27"/>
      <c r="V161" s="27"/>
      <c r="W161" s="27"/>
      <c r="X161" s="27"/>
      <c r="Y161" s="27"/>
      <c r="Z161" s="27"/>
    </row>
    <row r="162" spans="1:26" ht="13.4" customHeight="1" x14ac:dyDescent="1.1000000000000001">
      <c r="A162" s="83">
        <v>1770</v>
      </c>
      <c r="B162" s="1" t="s">
        <v>4408</v>
      </c>
      <c r="C162" s="44" t="s">
        <v>4410</v>
      </c>
      <c r="D162" s="2">
        <v>75</v>
      </c>
      <c r="E162" s="45" t="s">
        <v>4666</v>
      </c>
      <c r="F162" s="79" t="s">
        <v>4667</v>
      </c>
      <c r="G162" s="35" t="s">
        <v>4363</v>
      </c>
      <c r="H162" s="48" t="s">
        <v>4668</v>
      </c>
      <c r="I162" s="49">
        <v>10</v>
      </c>
      <c r="J162" s="120">
        <v>9.583333333333334E-2</v>
      </c>
      <c r="K162" s="121"/>
      <c r="L162" s="50">
        <v>4.3499999999999996</v>
      </c>
      <c r="M162" s="114">
        <v>224</v>
      </c>
      <c r="N162" s="30"/>
      <c r="O162" s="27"/>
      <c r="P162" s="27"/>
      <c r="Q162" s="27"/>
      <c r="R162" s="27"/>
      <c r="S162" s="27"/>
      <c r="T162" s="27"/>
      <c r="U162" s="27"/>
      <c r="V162" s="27"/>
      <c r="W162" s="27"/>
      <c r="X162" s="27"/>
      <c r="Y162" s="27"/>
      <c r="Z162" s="27"/>
    </row>
    <row r="163" spans="1:26" ht="13.4" customHeight="1" x14ac:dyDescent="1.1000000000000001">
      <c r="A163" s="83">
        <v>1769</v>
      </c>
      <c r="B163" s="1" t="s">
        <v>4408</v>
      </c>
      <c r="C163" s="44" t="s">
        <v>4410</v>
      </c>
      <c r="D163" s="2">
        <v>74</v>
      </c>
      <c r="E163" s="45" t="s">
        <v>4663</v>
      </c>
      <c r="F163" s="79" t="s">
        <v>4664</v>
      </c>
      <c r="G163" s="35" t="s">
        <v>4363</v>
      </c>
      <c r="H163" s="48" t="s">
        <v>4665</v>
      </c>
      <c r="I163" s="49">
        <v>7.4</v>
      </c>
      <c r="J163" s="120">
        <v>9.375E-2</v>
      </c>
      <c r="K163" s="121"/>
      <c r="L163" s="51">
        <v>3.29</v>
      </c>
      <c r="M163" s="114">
        <v>553</v>
      </c>
      <c r="N163" s="3" t="s">
        <v>15</v>
      </c>
      <c r="O163" s="27"/>
      <c r="P163" s="27"/>
      <c r="Q163" s="27"/>
      <c r="R163" s="27"/>
      <c r="S163" s="27"/>
      <c r="T163" s="27"/>
      <c r="U163" s="27"/>
      <c r="V163" s="27"/>
      <c r="W163" s="27"/>
      <c r="X163" s="27"/>
      <c r="Y163" s="27"/>
      <c r="Z163" s="27"/>
    </row>
    <row r="164" spans="1:26" ht="13.4" customHeight="1" x14ac:dyDescent="1.1000000000000001">
      <c r="A164" s="83">
        <v>1768</v>
      </c>
      <c r="B164" s="1" t="s">
        <v>4408</v>
      </c>
      <c r="C164" s="44" t="s">
        <v>4410</v>
      </c>
      <c r="D164" s="2">
        <v>73</v>
      </c>
      <c r="E164" s="45" t="s">
        <v>4661</v>
      </c>
      <c r="F164" s="79" t="s">
        <v>4662</v>
      </c>
      <c r="G164" s="35" t="s">
        <v>4363</v>
      </c>
      <c r="H164" s="48" t="s">
        <v>5209</v>
      </c>
      <c r="I164" s="49">
        <v>36.700000000000003</v>
      </c>
      <c r="J164" s="120">
        <v>0.12361111111111112</v>
      </c>
      <c r="K164" s="121"/>
      <c r="L164" s="52">
        <v>12.37</v>
      </c>
      <c r="M164" s="114">
        <v>382</v>
      </c>
      <c r="N164" s="30"/>
      <c r="O164" s="27"/>
      <c r="P164" s="27"/>
      <c r="Q164" s="27"/>
      <c r="R164" s="27"/>
      <c r="S164" s="27"/>
      <c r="T164" s="27"/>
      <c r="U164" s="27"/>
      <c r="V164" s="27"/>
      <c r="W164" s="27"/>
      <c r="X164" s="27"/>
      <c r="Y164" s="27"/>
      <c r="Z164" s="27"/>
    </row>
    <row r="165" spans="1:26" ht="13.4" customHeight="1" x14ac:dyDescent="1.1000000000000001">
      <c r="A165" s="83">
        <v>1767</v>
      </c>
      <c r="B165" s="1" t="s">
        <v>4408</v>
      </c>
      <c r="C165" s="44" t="s">
        <v>4410</v>
      </c>
      <c r="D165" s="2">
        <v>72</v>
      </c>
      <c r="E165" s="45" t="s">
        <v>4658</v>
      </c>
      <c r="F165" s="79" t="s">
        <v>4659</v>
      </c>
      <c r="G165" s="35" t="s">
        <v>4363</v>
      </c>
      <c r="H165" s="48" t="s">
        <v>4660</v>
      </c>
      <c r="I165" s="49">
        <v>43.7</v>
      </c>
      <c r="J165" s="120">
        <v>0.1701388888888889</v>
      </c>
      <c r="K165" s="121"/>
      <c r="L165" s="52">
        <v>10.7</v>
      </c>
      <c r="M165" s="114">
        <v>298</v>
      </c>
      <c r="N165" s="30"/>
      <c r="O165" s="27"/>
      <c r="P165" s="27"/>
      <c r="Q165" s="27"/>
      <c r="R165" s="27"/>
      <c r="S165" s="27"/>
      <c r="T165" s="27"/>
      <c r="U165" s="27"/>
      <c r="V165" s="27"/>
      <c r="W165" s="27"/>
      <c r="X165" s="27"/>
      <c r="Y165" s="27"/>
      <c r="Z165" s="27"/>
    </row>
    <row r="166" spans="1:26" ht="13.4" customHeight="1" x14ac:dyDescent="1.1000000000000001">
      <c r="A166" s="83">
        <v>1766</v>
      </c>
      <c r="B166" s="1" t="s">
        <v>4408</v>
      </c>
      <c r="C166" s="44" t="s">
        <v>4410</v>
      </c>
      <c r="D166" s="2">
        <v>71</v>
      </c>
      <c r="E166" s="45" t="s">
        <v>4655</v>
      </c>
      <c r="F166" s="79" t="s">
        <v>4656</v>
      </c>
      <c r="G166" s="35" t="s">
        <v>4363</v>
      </c>
      <c r="H166" s="48" t="s">
        <v>4657</v>
      </c>
      <c r="I166" s="49">
        <v>11.6</v>
      </c>
      <c r="J166" s="120">
        <v>0.11944444444444445</v>
      </c>
      <c r="K166" s="121"/>
      <c r="L166" s="50">
        <v>4.05</v>
      </c>
      <c r="M166" s="114">
        <v>270</v>
      </c>
      <c r="N166" s="30"/>
      <c r="O166" s="27"/>
      <c r="P166" s="27"/>
      <c r="Q166" s="27"/>
      <c r="R166" s="27"/>
      <c r="S166" s="27"/>
      <c r="T166" s="27"/>
      <c r="U166" s="27"/>
      <c r="V166" s="27"/>
      <c r="W166" s="27"/>
      <c r="X166" s="27"/>
      <c r="Y166" s="27"/>
      <c r="Z166" s="27"/>
    </row>
    <row r="167" spans="1:26" ht="13.4" customHeight="1" x14ac:dyDescent="1.1000000000000001">
      <c r="A167" s="83">
        <v>1765</v>
      </c>
      <c r="B167" s="1" t="s">
        <v>4408</v>
      </c>
      <c r="C167" s="44" t="s">
        <v>4410</v>
      </c>
      <c r="D167" s="2">
        <v>70</v>
      </c>
      <c r="E167" s="45" t="s">
        <v>4652</v>
      </c>
      <c r="F167" s="79" t="s">
        <v>4653</v>
      </c>
      <c r="G167" s="35" t="s">
        <v>4363</v>
      </c>
      <c r="H167" s="48" t="s">
        <v>4654</v>
      </c>
      <c r="I167" s="49">
        <v>10</v>
      </c>
      <c r="J167" s="120">
        <v>0.12222222222222222</v>
      </c>
      <c r="K167" s="121"/>
      <c r="L167" s="51">
        <v>3.41</v>
      </c>
      <c r="M167" s="114">
        <v>261</v>
      </c>
      <c r="N167" s="30"/>
      <c r="O167" s="27"/>
      <c r="P167" s="27"/>
      <c r="Q167" s="27"/>
      <c r="R167" s="27"/>
      <c r="S167" s="27"/>
      <c r="T167" s="27"/>
      <c r="U167" s="27"/>
      <c r="V167" s="27"/>
      <c r="W167" s="27"/>
      <c r="X167" s="27"/>
      <c r="Y167" s="27"/>
      <c r="Z167" s="27"/>
    </row>
    <row r="168" spans="1:26" ht="13.4" customHeight="1" x14ac:dyDescent="1.1000000000000001">
      <c r="A168" s="83">
        <v>1764</v>
      </c>
      <c r="B168" s="1" t="s">
        <v>4408</v>
      </c>
      <c r="C168" s="44" t="s">
        <v>4410</v>
      </c>
      <c r="D168" s="2">
        <v>69</v>
      </c>
      <c r="E168" s="45" t="s">
        <v>4645</v>
      </c>
      <c r="F168" s="79" t="s">
        <v>4646</v>
      </c>
      <c r="G168" s="35" t="s">
        <v>4363</v>
      </c>
      <c r="H168" s="48" t="s">
        <v>4647</v>
      </c>
      <c r="I168" s="49">
        <v>71.599999999999994</v>
      </c>
      <c r="J168" s="120">
        <v>0.21736111111111112</v>
      </c>
      <c r="K168" s="121"/>
      <c r="L168" s="52">
        <v>13.73</v>
      </c>
      <c r="M168" s="114">
        <v>1118</v>
      </c>
      <c r="N168" s="30"/>
      <c r="O168" s="27"/>
      <c r="P168" s="27"/>
      <c r="Q168" s="27"/>
      <c r="R168" s="27"/>
      <c r="S168" s="27"/>
      <c r="T168" s="27"/>
      <c r="U168" s="27"/>
      <c r="V168" s="27"/>
      <c r="W168" s="27"/>
      <c r="X168" s="27"/>
      <c r="Y168" s="27"/>
      <c r="Z168" s="27"/>
    </row>
    <row r="169" spans="1:26" ht="13.4" customHeight="1" x14ac:dyDescent="1.1000000000000001">
      <c r="A169" s="83">
        <v>1763</v>
      </c>
      <c r="B169" s="1" t="s">
        <v>4408</v>
      </c>
      <c r="C169" s="44" t="s">
        <v>4410</v>
      </c>
      <c r="D169" s="2">
        <v>68</v>
      </c>
      <c r="E169" s="45" t="s">
        <v>4639</v>
      </c>
      <c r="F169" s="79" t="s">
        <v>4640</v>
      </c>
      <c r="G169" s="35" t="s">
        <v>4363</v>
      </c>
      <c r="H169" s="48" t="s">
        <v>4644</v>
      </c>
      <c r="I169" s="49">
        <v>12.8</v>
      </c>
      <c r="J169" s="120">
        <v>0.15902777777777777</v>
      </c>
      <c r="K169" s="121"/>
      <c r="L169" s="51">
        <v>3.25</v>
      </c>
      <c r="M169" s="114">
        <v>557</v>
      </c>
      <c r="N169" s="30"/>
      <c r="O169" s="27"/>
      <c r="P169" s="27"/>
      <c r="Q169" s="27"/>
      <c r="R169" s="27"/>
      <c r="S169" s="27"/>
      <c r="T169" s="27"/>
      <c r="U169" s="27"/>
      <c r="V169" s="27"/>
      <c r="W169" s="27"/>
      <c r="X169" s="27"/>
      <c r="Y169" s="27"/>
      <c r="Z169" s="27"/>
    </row>
    <row r="170" spans="1:26" ht="13.4" customHeight="1" x14ac:dyDescent="1.1000000000000001">
      <c r="A170" s="83">
        <v>1762</v>
      </c>
      <c r="B170" s="1" t="s">
        <v>4408</v>
      </c>
      <c r="C170" s="44" t="s">
        <v>4410</v>
      </c>
      <c r="D170" s="2">
        <v>67</v>
      </c>
      <c r="E170" s="45" t="s">
        <v>4635</v>
      </c>
      <c r="F170" s="79" t="s">
        <v>4636</v>
      </c>
      <c r="G170" s="35" t="s">
        <v>4363</v>
      </c>
      <c r="H170" s="48" t="s">
        <v>4651</v>
      </c>
      <c r="I170" s="49">
        <v>12.8</v>
      </c>
      <c r="J170" s="120">
        <v>0.15902777777777777</v>
      </c>
      <c r="K170" s="121"/>
      <c r="L170" s="51">
        <v>3.35</v>
      </c>
      <c r="M170" s="114">
        <v>974</v>
      </c>
      <c r="N170" s="3" t="s">
        <v>15</v>
      </c>
      <c r="O170" s="27"/>
      <c r="P170" s="27"/>
      <c r="Q170" s="27"/>
      <c r="R170" s="27"/>
      <c r="S170" s="27"/>
      <c r="T170" s="27"/>
      <c r="U170" s="27"/>
      <c r="V170" s="27"/>
      <c r="W170" s="27"/>
      <c r="X170" s="27"/>
      <c r="Y170" s="27"/>
      <c r="Z170" s="27"/>
    </row>
    <row r="171" spans="1:26" ht="13.4" customHeight="1" x14ac:dyDescent="1.1000000000000001">
      <c r="A171" s="83">
        <v>1761</v>
      </c>
      <c r="B171" s="1" t="s">
        <v>4408</v>
      </c>
      <c r="C171" s="44" t="s">
        <v>4410</v>
      </c>
      <c r="D171" s="2">
        <v>66</v>
      </c>
      <c r="E171" s="45" t="s">
        <v>4633</v>
      </c>
      <c r="F171" s="79" t="s">
        <v>4634</v>
      </c>
      <c r="G171" s="35" t="s">
        <v>4363</v>
      </c>
      <c r="H171" s="48" t="s">
        <v>4650</v>
      </c>
      <c r="I171" s="49">
        <v>10.3</v>
      </c>
      <c r="J171" s="120">
        <v>0.10486111111111111</v>
      </c>
      <c r="K171" s="121"/>
      <c r="L171" s="50">
        <v>4.09</v>
      </c>
      <c r="M171" s="114">
        <v>47</v>
      </c>
      <c r="N171" s="30"/>
      <c r="O171" s="27"/>
      <c r="P171" s="27"/>
      <c r="Q171" s="27"/>
      <c r="R171" s="27"/>
      <c r="S171" s="27"/>
      <c r="T171" s="27"/>
      <c r="U171" s="27"/>
      <c r="V171" s="27"/>
      <c r="W171" s="27"/>
      <c r="X171" s="27"/>
      <c r="Y171" s="27"/>
      <c r="Z171" s="27"/>
    </row>
    <row r="172" spans="1:26" ht="13.4" customHeight="1" x14ac:dyDescent="1.1000000000000001">
      <c r="A172" s="83">
        <v>1760</v>
      </c>
      <c r="B172" s="1" t="s">
        <v>4408</v>
      </c>
      <c r="C172" s="44" t="s">
        <v>4410</v>
      </c>
      <c r="D172" s="2">
        <v>65</v>
      </c>
      <c r="E172" s="45" t="s">
        <v>4631</v>
      </c>
      <c r="F172" s="79" t="s">
        <v>4632</v>
      </c>
      <c r="G172" s="35" t="s">
        <v>4363</v>
      </c>
      <c r="H172" s="48" t="s">
        <v>4649</v>
      </c>
      <c r="I172" s="49">
        <v>7.1</v>
      </c>
      <c r="J172" s="120">
        <v>9.6527777777777782E-2</v>
      </c>
      <c r="K172" s="121"/>
      <c r="L172" s="51">
        <v>3.06</v>
      </c>
      <c r="M172" s="114">
        <v>550</v>
      </c>
      <c r="N172" s="3" t="s">
        <v>15</v>
      </c>
      <c r="O172" s="27"/>
      <c r="P172" s="27"/>
      <c r="Q172" s="27"/>
      <c r="R172" s="27"/>
      <c r="S172" s="27"/>
      <c r="T172" s="27"/>
      <c r="U172" s="27"/>
      <c r="V172" s="27"/>
      <c r="W172" s="27"/>
      <c r="X172" s="27"/>
      <c r="Y172" s="27"/>
      <c r="Z172" s="27"/>
    </row>
    <row r="173" spans="1:26" ht="13.4" customHeight="1" x14ac:dyDescent="1.1000000000000001">
      <c r="A173" s="83">
        <v>1759</v>
      </c>
      <c r="B173" s="1" t="s">
        <v>4408</v>
      </c>
      <c r="C173" s="44" t="s">
        <v>4410</v>
      </c>
      <c r="D173" s="2">
        <v>64</v>
      </c>
      <c r="E173" s="45" t="s">
        <v>4626</v>
      </c>
      <c r="F173" s="79" t="s">
        <v>4627</v>
      </c>
      <c r="G173" s="35" t="s">
        <v>4363</v>
      </c>
      <c r="H173" s="48" t="s">
        <v>4628</v>
      </c>
      <c r="I173" s="49">
        <v>72.599999999999994</v>
      </c>
      <c r="J173" s="120">
        <v>0.23541666666666666</v>
      </c>
      <c r="K173" s="121"/>
      <c r="L173" s="52">
        <v>12.85</v>
      </c>
      <c r="M173" s="114">
        <v>1936</v>
      </c>
      <c r="N173" s="30"/>
      <c r="O173" s="27"/>
      <c r="P173" s="27"/>
      <c r="Q173" s="27"/>
      <c r="R173" s="27"/>
      <c r="S173" s="27"/>
      <c r="T173" s="27"/>
      <c r="U173" s="27"/>
      <c r="V173" s="27"/>
      <c r="W173" s="27"/>
      <c r="X173" s="27"/>
      <c r="Y173" s="27"/>
      <c r="Z173" s="27"/>
    </row>
    <row r="174" spans="1:26" ht="13.4" customHeight="1" x14ac:dyDescent="1.1000000000000001">
      <c r="A174" s="83">
        <v>1758</v>
      </c>
      <c r="B174" s="1" t="s">
        <v>4408</v>
      </c>
      <c r="C174" s="44" t="s">
        <v>4410</v>
      </c>
      <c r="D174" s="2">
        <v>63</v>
      </c>
      <c r="E174" s="45" t="s">
        <v>4623</v>
      </c>
      <c r="F174" s="79" t="s">
        <v>4624</v>
      </c>
      <c r="G174" s="35" t="s">
        <v>4363</v>
      </c>
      <c r="H174" s="48" t="s">
        <v>4648</v>
      </c>
      <c r="I174" s="49">
        <v>8.3000000000000007</v>
      </c>
      <c r="J174" s="120">
        <v>0.16666666666666666</v>
      </c>
      <c r="K174" s="121"/>
      <c r="L174" s="51">
        <v>2.08</v>
      </c>
      <c r="M174" s="114">
        <v>963</v>
      </c>
      <c r="N174" s="30"/>
      <c r="O174" s="27"/>
      <c r="P174" s="27"/>
      <c r="Q174" s="27"/>
      <c r="R174" s="27"/>
      <c r="S174" s="27"/>
      <c r="T174" s="27"/>
      <c r="U174" s="27"/>
      <c r="V174" s="27"/>
      <c r="W174" s="27"/>
      <c r="X174" s="27"/>
      <c r="Y174" s="27"/>
      <c r="Z174" s="27"/>
    </row>
    <row r="175" spans="1:26" ht="13.4" customHeight="1" x14ac:dyDescent="1.1000000000000001">
      <c r="A175" s="83">
        <v>1757</v>
      </c>
      <c r="B175" s="1" t="s">
        <v>4408</v>
      </c>
      <c r="C175" s="44" t="s">
        <v>4410</v>
      </c>
      <c r="D175" s="2">
        <v>62</v>
      </c>
      <c r="E175" s="45" t="s">
        <v>4530</v>
      </c>
      <c r="F175" s="79" t="s">
        <v>4531</v>
      </c>
      <c r="G175" s="35" t="s">
        <v>4363</v>
      </c>
      <c r="H175" s="48" t="s">
        <v>4625</v>
      </c>
      <c r="I175" s="49">
        <v>48.4</v>
      </c>
      <c r="J175" s="120">
        <v>0.19097222222222221</v>
      </c>
      <c r="K175" s="121"/>
      <c r="L175" s="52">
        <v>10.56</v>
      </c>
      <c r="M175" s="114">
        <v>406</v>
      </c>
      <c r="N175" s="30"/>
      <c r="O175" s="27"/>
      <c r="P175" s="27"/>
      <c r="Q175" s="27"/>
      <c r="R175" s="27"/>
      <c r="S175" s="27"/>
      <c r="T175" s="27"/>
      <c r="U175" s="27"/>
      <c r="V175" s="27"/>
      <c r="W175" s="27"/>
      <c r="X175" s="27"/>
      <c r="Y175" s="27"/>
      <c r="Z175" s="27"/>
    </row>
    <row r="176" spans="1:26" ht="13.4" customHeight="1" x14ac:dyDescent="1.1000000000000001">
      <c r="A176" s="83">
        <v>1756</v>
      </c>
      <c r="B176" s="1" t="s">
        <v>4408</v>
      </c>
      <c r="C176" s="44" t="s">
        <v>4410</v>
      </c>
      <c r="D176" s="2">
        <v>61</v>
      </c>
      <c r="E176" s="45" t="s">
        <v>4527</v>
      </c>
      <c r="F176" s="79" t="s">
        <v>4528</v>
      </c>
      <c r="G176" s="35" t="s">
        <v>4363</v>
      </c>
      <c r="H176" s="48" t="s">
        <v>4529</v>
      </c>
      <c r="I176" s="49">
        <v>4</v>
      </c>
      <c r="J176" s="120">
        <v>6.25E-2</v>
      </c>
      <c r="K176" s="121"/>
      <c r="L176" s="51">
        <v>2.67</v>
      </c>
      <c r="M176" s="114">
        <v>100</v>
      </c>
      <c r="N176" s="30"/>
    </row>
    <row r="177" spans="1:26" ht="13.4" customHeight="1" x14ac:dyDescent="1.1000000000000001">
      <c r="A177" s="83">
        <v>1755</v>
      </c>
      <c r="B177" s="1" t="s">
        <v>4408</v>
      </c>
      <c r="C177" s="44" t="s">
        <v>4410</v>
      </c>
      <c r="D177" s="2">
        <v>60</v>
      </c>
      <c r="E177" s="45" t="s">
        <v>4524</v>
      </c>
      <c r="F177" s="79" t="s">
        <v>4525</v>
      </c>
      <c r="G177" s="35" t="s">
        <v>4363</v>
      </c>
      <c r="H177" s="48" t="s">
        <v>4526</v>
      </c>
      <c r="I177" s="49">
        <v>13.7</v>
      </c>
      <c r="J177" s="120">
        <v>0.14097222222222222</v>
      </c>
      <c r="K177" s="121"/>
      <c r="L177" s="50">
        <v>4.05</v>
      </c>
      <c r="M177" s="114">
        <v>680</v>
      </c>
      <c r="N177" s="3" t="s">
        <v>15</v>
      </c>
    </row>
    <row r="178" spans="1:26" ht="13.4" customHeight="1" x14ac:dyDescent="1.1000000000000001">
      <c r="A178" s="83">
        <v>1754</v>
      </c>
      <c r="B178" s="1" t="s">
        <v>4408</v>
      </c>
      <c r="C178" s="44" t="s">
        <v>4410</v>
      </c>
      <c r="D178" s="2">
        <v>59</v>
      </c>
      <c r="E178" s="45" t="s">
        <v>4520</v>
      </c>
      <c r="F178" s="79" t="s">
        <v>4521</v>
      </c>
      <c r="G178" s="35" t="s">
        <v>4363</v>
      </c>
      <c r="H178" s="48" t="s">
        <v>4522</v>
      </c>
      <c r="I178" s="49">
        <v>13.2</v>
      </c>
      <c r="J178" s="120">
        <v>0.15555555555555556</v>
      </c>
      <c r="K178" s="121"/>
      <c r="L178" s="51">
        <v>3.54</v>
      </c>
      <c r="M178" s="114">
        <v>854</v>
      </c>
      <c r="N178" s="3" t="s">
        <v>15</v>
      </c>
      <c r="O178" s="27"/>
      <c r="P178" s="27"/>
      <c r="Q178" s="27"/>
      <c r="R178" s="27"/>
      <c r="S178" s="27"/>
      <c r="T178" s="27"/>
      <c r="U178" s="27"/>
      <c r="V178" s="27"/>
      <c r="W178" s="27"/>
      <c r="X178" s="27"/>
      <c r="Y178" s="27"/>
      <c r="Z178" s="27"/>
    </row>
    <row r="179" spans="1:26" ht="13.4" customHeight="1" x14ac:dyDescent="1.1000000000000001">
      <c r="A179" s="83">
        <v>1753</v>
      </c>
      <c r="B179" s="1" t="s">
        <v>4408</v>
      </c>
      <c r="C179" s="44" t="s">
        <v>4410</v>
      </c>
      <c r="D179" s="2">
        <v>58</v>
      </c>
      <c r="E179" s="45" t="s">
        <v>4517</v>
      </c>
      <c r="F179" s="79" t="s">
        <v>4518</v>
      </c>
      <c r="G179" s="35" t="s">
        <v>4363</v>
      </c>
      <c r="H179" s="48" t="s">
        <v>4519</v>
      </c>
      <c r="I179" s="49">
        <v>3.5</v>
      </c>
      <c r="J179" s="120">
        <v>4.027777777777778E-2</v>
      </c>
      <c r="K179" s="121"/>
      <c r="L179" s="51">
        <v>3.62</v>
      </c>
      <c r="M179" s="114">
        <v>22</v>
      </c>
      <c r="N179" s="30"/>
      <c r="O179" s="27"/>
      <c r="P179" s="27"/>
      <c r="Q179" s="27"/>
      <c r="R179" s="27"/>
      <c r="S179" s="27"/>
      <c r="T179" s="27"/>
      <c r="U179" s="27"/>
      <c r="V179" s="27"/>
      <c r="W179" s="27"/>
      <c r="X179" s="27"/>
      <c r="Y179" s="27"/>
      <c r="Z179" s="27"/>
    </row>
    <row r="180" spans="1:26" ht="13.4" customHeight="1" x14ac:dyDescent="1.1000000000000001">
      <c r="A180" s="83">
        <v>1752</v>
      </c>
      <c r="B180" s="1" t="s">
        <v>4408</v>
      </c>
      <c r="C180" s="44" t="s">
        <v>4410</v>
      </c>
      <c r="D180" s="2">
        <v>57</v>
      </c>
      <c r="E180" s="45" t="s">
        <v>4514</v>
      </c>
      <c r="F180" s="79" t="s">
        <v>4515</v>
      </c>
      <c r="G180" s="35" t="s">
        <v>4363</v>
      </c>
      <c r="H180" s="48" t="s">
        <v>4516</v>
      </c>
      <c r="I180" s="49">
        <v>67.599999999999994</v>
      </c>
      <c r="J180" s="120">
        <v>0.22430555555555556</v>
      </c>
      <c r="K180" s="121"/>
      <c r="L180" s="52">
        <v>12.56</v>
      </c>
      <c r="M180" s="114">
        <v>250</v>
      </c>
      <c r="N180" s="30"/>
      <c r="O180" s="27"/>
      <c r="P180" s="27"/>
      <c r="Q180" s="27"/>
      <c r="R180" s="27"/>
      <c r="S180" s="27"/>
      <c r="T180" s="27"/>
      <c r="U180" s="27"/>
      <c r="V180" s="27"/>
      <c r="W180" s="27"/>
      <c r="X180" s="27"/>
      <c r="Y180" s="27"/>
      <c r="Z180" s="27"/>
    </row>
    <row r="181" spans="1:26" ht="13.4" customHeight="1" x14ac:dyDescent="1.1000000000000001">
      <c r="A181" s="83">
        <v>1751</v>
      </c>
      <c r="B181" s="1" t="s">
        <v>4408</v>
      </c>
      <c r="C181" s="44" t="s">
        <v>4410</v>
      </c>
      <c r="D181" s="2">
        <v>56</v>
      </c>
      <c r="E181" s="45" t="s">
        <v>4511</v>
      </c>
      <c r="F181" s="79" t="s">
        <v>4512</v>
      </c>
      <c r="G181" s="35" t="s">
        <v>4363</v>
      </c>
      <c r="H181" s="48" t="s">
        <v>4513</v>
      </c>
      <c r="I181" s="49">
        <v>10.8</v>
      </c>
      <c r="J181" s="120">
        <v>0.12152777777777778</v>
      </c>
      <c r="K181" s="121"/>
      <c r="L181" s="51">
        <v>3.44</v>
      </c>
      <c r="M181" s="114">
        <v>777</v>
      </c>
      <c r="N181" s="3" t="s">
        <v>15</v>
      </c>
      <c r="O181" s="92"/>
      <c r="S181" s="27"/>
      <c r="U181" s="27"/>
      <c r="V181" s="27"/>
      <c r="W181" s="27"/>
      <c r="X181" s="27"/>
      <c r="Z181" s="27"/>
    </row>
    <row r="182" spans="1:26" ht="13.4" customHeight="1" x14ac:dyDescent="1.1000000000000001">
      <c r="A182" s="83">
        <v>1750</v>
      </c>
      <c r="B182" s="1" t="s">
        <v>4408</v>
      </c>
      <c r="C182" s="44" t="s">
        <v>4410</v>
      </c>
      <c r="D182" s="2">
        <v>55</v>
      </c>
      <c r="E182" s="45" t="s">
        <v>4508</v>
      </c>
      <c r="F182" s="79" t="s">
        <v>4509</v>
      </c>
      <c r="G182" s="35" t="s">
        <v>4363</v>
      </c>
      <c r="H182" s="48" t="s">
        <v>4510</v>
      </c>
      <c r="I182" s="49">
        <v>7.8</v>
      </c>
      <c r="J182" s="120">
        <v>9.4444444444444442E-2</v>
      </c>
      <c r="K182" s="121"/>
      <c r="L182" s="51">
        <v>3.44</v>
      </c>
      <c r="M182" s="114">
        <v>324</v>
      </c>
      <c r="N182" s="27"/>
      <c r="O182" s="92"/>
      <c r="S182" s="27"/>
      <c r="U182" s="27"/>
      <c r="V182" s="27"/>
      <c r="W182" s="27"/>
      <c r="X182" s="27"/>
      <c r="Z182" s="27"/>
    </row>
    <row r="183" spans="1:26" ht="13.4" customHeight="1" x14ac:dyDescent="1.1000000000000001">
      <c r="A183" s="83">
        <v>1749</v>
      </c>
      <c r="B183" s="1" t="s">
        <v>4408</v>
      </c>
      <c r="C183" s="44" t="s">
        <v>4410</v>
      </c>
      <c r="D183" s="2">
        <v>54</v>
      </c>
      <c r="E183" s="45" t="s">
        <v>4505</v>
      </c>
      <c r="F183" s="79" t="s">
        <v>4506</v>
      </c>
      <c r="G183" s="35" t="s">
        <v>4363</v>
      </c>
      <c r="H183" s="48" t="s">
        <v>4507</v>
      </c>
      <c r="I183" s="49">
        <v>11.1</v>
      </c>
      <c r="J183" s="120">
        <v>0.14305555555555555</v>
      </c>
      <c r="K183" s="121"/>
      <c r="L183" s="51">
        <v>3.23</v>
      </c>
      <c r="M183" s="114">
        <v>767</v>
      </c>
      <c r="N183" s="3" t="s">
        <v>15</v>
      </c>
      <c r="O183" s="92"/>
      <c r="Q183" s="3"/>
      <c r="R183" s="3"/>
      <c r="S183" s="27"/>
      <c r="U183" s="27"/>
      <c r="V183" s="27"/>
      <c r="W183" s="27"/>
      <c r="X183" s="27"/>
      <c r="Y183" s="27"/>
      <c r="Z183" s="27"/>
    </row>
    <row r="184" spans="1:26" ht="13.4" customHeight="1" x14ac:dyDescent="1.1000000000000001">
      <c r="A184" s="83">
        <v>1748</v>
      </c>
      <c r="B184" s="1" t="s">
        <v>4408</v>
      </c>
      <c r="C184" s="44" t="s">
        <v>4410</v>
      </c>
      <c r="D184" s="2">
        <v>53</v>
      </c>
      <c r="E184" s="45" t="s">
        <v>4503</v>
      </c>
      <c r="F184" s="79" t="s">
        <v>4504</v>
      </c>
      <c r="G184" s="35" t="s">
        <v>4363</v>
      </c>
      <c r="H184" s="48" t="s">
        <v>4641</v>
      </c>
      <c r="I184" s="49">
        <v>10</v>
      </c>
      <c r="J184" s="120">
        <v>0.12916666666666668</v>
      </c>
      <c r="K184" s="121"/>
      <c r="L184" s="51">
        <v>3.23</v>
      </c>
      <c r="M184" s="114">
        <v>857</v>
      </c>
      <c r="N184" s="3" t="s">
        <v>15</v>
      </c>
      <c r="O184" s="92"/>
      <c r="Q184" s="27"/>
      <c r="R184" s="27"/>
      <c r="S184" s="27"/>
      <c r="T184" s="27"/>
      <c r="U184" s="27"/>
      <c r="V184" s="27"/>
      <c r="W184" s="27"/>
      <c r="X184" s="27"/>
      <c r="Y184" s="27"/>
      <c r="Z184" s="27"/>
    </row>
    <row r="185" spans="1:26" ht="13.4" customHeight="1" x14ac:dyDescent="1.1000000000000001">
      <c r="A185" s="83">
        <v>1747</v>
      </c>
      <c r="B185" s="1" t="s">
        <v>4408</v>
      </c>
      <c r="C185" s="44" t="s">
        <v>4410</v>
      </c>
      <c r="D185" s="2">
        <v>52</v>
      </c>
      <c r="E185" s="45" t="s">
        <v>4500</v>
      </c>
      <c r="F185" s="79" t="s">
        <v>4501</v>
      </c>
      <c r="G185" s="35" t="s">
        <v>4363</v>
      </c>
      <c r="H185" s="48" t="s">
        <v>4502</v>
      </c>
      <c r="I185" s="49">
        <v>6</v>
      </c>
      <c r="J185" s="120">
        <v>9.930555555555555E-2</v>
      </c>
      <c r="K185" s="121"/>
      <c r="L185" s="51">
        <v>2.52</v>
      </c>
      <c r="M185" s="114">
        <v>853</v>
      </c>
      <c r="N185" s="3" t="s">
        <v>15</v>
      </c>
      <c r="O185" s="92"/>
      <c r="Q185" s="27"/>
      <c r="R185" s="27"/>
      <c r="S185" s="27"/>
      <c r="T185" s="27"/>
      <c r="U185" s="27"/>
      <c r="V185" s="27"/>
      <c r="W185" s="27"/>
      <c r="X185" s="27"/>
      <c r="Y185" s="27"/>
      <c r="Z185" s="27"/>
    </row>
    <row r="186" spans="1:26" ht="13.4" customHeight="1" x14ac:dyDescent="1.1000000000000001">
      <c r="A186" s="83">
        <v>1746</v>
      </c>
      <c r="B186" s="1" t="s">
        <v>4408</v>
      </c>
      <c r="C186" s="44" t="s">
        <v>4410</v>
      </c>
      <c r="D186" s="2">
        <v>51</v>
      </c>
      <c r="E186" s="45" t="s">
        <v>4497</v>
      </c>
      <c r="F186" s="79" t="s">
        <v>4498</v>
      </c>
      <c r="G186" s="35" t="s">
        <v>4363</v>
      </c>
      <c r="H186" s="48" t="s">
        <v>4499</v>
      </c>
      <c r="I186" s="49">
        <v>4.3</v>
      </c>
      <c r="J186" s="120">
        <v>9.0277777777777776E-2</v>
      </c>
      <c r="K186" s="121"/>
      <c r="L186" s="51">
        <v>1.98</v>
      </c>
      <c r="M186" s="114">
        <v>409</v>
      </c>
      <c r="N186" s="30"/>
      <c r="O186" s="92"/>
      <c r="P186" s="27"/>
      <c r="Q186" s="27"/>
      <c r="R186" s="27"/>
      <c r="S186" s="27"/>
      <c r="T186" s="27"/>
      <c r="U186" s="27"/>
      <c r="V186" s="27"/>
      <c r="W186" s="27"/>
      <c r="X186" s="27"/>
      <c r="Y186" s="27"/>
      <c r="Z186" s="27"/>
    </row>
    <row r="187" spans="1:26" ht="13.4" customHeight="1" x14ac:dyDescent="1.1000000000000001">
      <c r="A187" s="83">
        <v>1745</v>
      </c>
      <c r="B187" s="1" t="s">
        <v>4408</v>
      </c>
      <c r="C187" s="44" t="s">
        <v>4410</v>
      </c>
      <c r="D187" s="2">
        <v>50</v>
      </c>
      <c r="E187" s="45" t="s">
        <v>4494</v>
      </c>
      <c r="F187" s="79" t="s">
        <v>4495</v>
      </c>
      <c r="G187" s="35" t="s">
        <v>4363</v>
      </c>
      <c r="H187" s="48" t="s">
        <v>4496</v>
      </c>
      <c r="I187" s="49">
        <v>7.9</v>
      </c>
      <c r="J187" s="120">
        <v>0.10416666666666667</v>
      </c>
      <c r="K187" s="121"/>
      <c r="L187" s="51">
        <v>3.16</v>
      </c>
      <c r="M187" s="114">
        <v>729</v>
      </c>
      <c r="N187" s="3" t="s">
        <v>15</v>
      </c>
      <c r="O187" s="27"/>
      <c r="P187" s="27"/>
      <c r="Q187" s="27"/>
      <c r="R187" s="27"/>
      <c r="S187" s="27"/>
      <c r="T187" s="27"/>
      <c r="U187" s="27"/>
      <c r="V187" s="27"/>
      <c r="W187" s="27"/>
      <c r="X187" s="27"/>
      <c r="Y187" s="27"/>
      <c r="Z187" s="27"/>
    </row>
    <row r="188" spans="1:26" ht="13.4" customHeight="1" x14ac:dyDescent="1.1000000000000001">
      <c r="A188" s="83">
        <v>1744</v>
      </c>
      <c r="B188" s="1" t="s">
        <v>4408</v>
      </c>
      <c r="C188" s="44" t="s">
        <v>4410</v>
      </c>
      <c r="D188" s="2">
        <v>49</v>
      </c>
      <c r="E188" s="45" t="s">
        <v>4492</v>
      </c>
      <c r="F188" s="79" t="s">
        <v>4493</v>
      </c>
      <c r="G188" s="35" t="s">
        <v>4363</v>
      </c>
      <c r="H188" s="48" t="s">
        <v>4620</v>
      </c>
      <c r="I188" s="49">
        <v>12.8</v>
      </c>
      <c r="J188" s="120">
        <v>0.13333333333333333</v>
      </c>
      <c r="K188" s="121"/>
      <c r="L188" s="50">
        <v>4</v>
      </c>
      <c r="M188" s="114">
        <v>330</v>
      </c>
      <c r="N188" s="30"/>
      <c r="O188" s="27"/>
      <c r="P188" s="27"/>
      <c r="Q188" s="27"/>
      <c r="R188" s="27"/>
      <c r="S188" s="27"/>
      <c r="T188" s="27"/>
      <c r="U188" s="27"/>
      <c r="V188" s="27"/>
      <c r="W188" s="27"/>
      <c r="X188" s="27"/>
      <c r="Y188" s="27"/>
      <c r="Z188" s="27"/>
    </row>
    <row r="189" spans="1:26" ht="13.4" customHeight="1" x14ac:dyDescent="1.1000000000000001">
      <c r="A189" s="83">
        <v>1743</v>
      </c>
      <c r="B189" s="1" t="s">
        <v>4408</v>
      </c>
      <c r="C189" s="44" t="s">
        <v>4410</v>
      </c>
      <c r="D189" s="2">
        <v>48</v>
      </c>
      <c r="E189" s="45" t="s">
        <v>4489</v>
      </c>
      <c r="F189" s="79" t="s">
        <v>4490</v>
      </c>
      <c r="G189" s="35" t="s">
        <v>4363</v>
      </c>
      <c r="H189" s="48" t="s">
        <v>4491</v>
      </c>
      <c r="I189" s="49">
        <v>11</v>
      </c>
      <c r="J189" s="120">
        <v>0.15833333333333333</v>
      </c>
      <c r="K189" s="121"/>
      <c r="L189" s="51">
        <v>2.89</v>
      </c>
      <c r="M189" s="114">
        <v>700</v>
      </c>
      <c r="N189" s="30"/>
      <c r="O189" s="27"/>
      <c r="P189" s="27"/>
      <c r="Q189" s="27"/>
      <c r="R189" s="27"/>
      <c r="S189" s="27"/>
      <c r="T189" s="27"/>
      <c r="U189" s="27"/>
      <c r="V189" s="27"/>
      <c r="W189" s="27"/>
      <c r="X189" s="27"/>
      <c r="Y189" s="27"/>
      <c r="Z189" s="27"/>
    </row>
    <row r="190" spans="1:26" ht="13.4" customHeight="1" x14ac:dyDescent="1.1000000000000001">
      <c r="A190" s="83">
        <v>1742</v>
      </c>
      <c r="B190" s="1" t="s">
        <v>4408</v>
      </c>
      <c r="C190" s="44" t="s">
        <v>4410</v>
      </c>
      <c r="D190" s="2">
        <v>47</v>
      </c>
      <c r="E190" s="45" t="s">
        <v>4486</v>
      </c>
      <c r="F190" s="79" t="s">
        <v>4487</v>
      </c>
      <c r="G190" s="35" t="s">
        <v>4363</v>
      </c>
      <c r="H190" s="48" t="s">
        <v>4488</v>
      </c>
      <c r="I190" s="49">
        <v>8.6</v>
      </c>
      <c r="J190" s="120">
        <v>0.12083333333333333</v>
      </c>
      <c r="K190" s="121"/>
      <c r="L190" s="51">
        <v>2.97</v>
      </c>
      <c r="M190" s="114">
        <v>856</v>
      </c>
      <c r="N190" s="3" t="s">
        <v>15</v>
      </c>
      <c r="O190" s="27"/>
      <c r="P190" s="27"/>
      <c r="Q190" s="27"/>
      <c r="R190" s="27"/>
      <c r="S190" s="27"/>
      <c r="T190" s="27"/>
      <c r="U190" s="27"/>
      <c r="V190" s="27"/>
      <c r="W190" s="27"/>
      <c r="X190" s="27"/>
      <c r="Y190" s="27"/>
      <c r="Z190" s="27"/>
    </row>
    <row r="191" spans="1:26" ht="13.4" customHeight="1" x14ac:dyDescent="1.1000000000000001">
      <c r="A191" s="83">
        <v>1741</v>
      </c>
      <c r="B191" s="1" t="s">
        <v>4408</v>
      </c>
      <c r="C191" s="44" t="s">
        <v>4410</v>
      </c>
      <c r="D191" s="2">
        <v>46</v>
      </c>
      <c r="E191" s="45" t="s">
        <v>4484</v>
      </c>
      <c r="F191" s="79" t="s">
        <v>4485</v>
      </c>
      <c r="G191" s="35" t="s">
        <v>4363</v>
      </c>
      <c r="H191" s="48" t="s">
        <v>4629</v>
      </c>
      <c r="I191" s="49">
        <v>73.2</v>
      </c>
      <c r="J191" s="120">
        <v>0.22569444444444445</v>
      </c>
      <c r="K191" s="121"/>
      <c r="L191" s="52">
        <v>13.51</v>
      </c>
      <c r="M191" s="114">
        <v>299</v>
      </c>
      <c r="N191" s="30"/>
      <c r="O191" s="27"/>
      <c r="P191" s="27"/>
      <c r="Q191" s="27"/>
      <c r="R191" s="27"/>
      <c r="S191" s="27"/>
      <c r="T191" s="27"/>
      <c r="U191" s="27"/>
      <c r="V191" s="27"/>
      <c r="W191" s="27"/>
      <c r="X191" s="27"/>
      <c r="Y191" s="27"/>
      <c r="Z191" s="27"/>
    </row>
    <row r="192" spans="1:26" ht="13.4" customHeight="1" x14ac:dyDescent="1.1000000000000001">
      <c r="A192" s="83">
        <v>1740</v>
      </c>
      <c r="B192" s="1" t="s">
        <v>4408</v>
      </c>
      <c r="C192" s="44" t="s">
        <v>4410</v>
      </c>
      <c r="D192" s="2">
        <v>45</v>
      </c>
      <c r="E192" s="45" t="s">
        <v>4468</v>
      </c>
      <c r="F192" s="79" t="s">
        <v>4469</v>
      </c>
      <c r="G192" s="35" t="s">
        <v>4363</v>
      </c>
      <c r="H192" s="48" t="s">
        <v>4471</v>
      </c>
      <c r="I192" s="49">
        <v>12.2</v>
      </c>
      <c r="J192" s="120">
        <v>0.15208333333333332</v>
      </c>
      <c r="K192" s="121"/>
      <c r="L192" s="51">
        <v>3.34</v>
      </c>
      <c r="M192" s="114">
        <v>1097</v>
      </c>
      <c r="N192" s="3" t="s">
        <v>15</v>
      </c>
      <c r="O192" s="27"/>
      <c r="P192" s="27"/>
      <c r="Q192" s="27"/>
      <c r="R192" s="27"/>
      <c r="S192" s="27"/>
      <c r="T192" s="27"/>
      <c r="U192" s="27"/>
      <c r="V192" s="27"/>
      <c r="W192" s="27"/>
      <c r="X192" s="27"/>
      <c r="Y192" s="27"/>
      <c r="Z192" s="27"/>
    </row>
    <row r="193" spans="1:26" ht="13.4" customHeight="1" x14ac:dyDescent="1.1000000000000001">
      <c r="A193" s="83">
        <v>1739</v>
      </c>
      <c r="B193" s="1" t="s">
        <v>4408</v>
      </c>
      <c r="C193" s="44" t="s">
        <v>4410</v>
      </c>
      <c r="D193" s="2">
        <v>44</v>
      </c>
      <c r="E193" s="45" t="s">
        <v>4465</v>
      </c>
      <c r="F193" s="79" t="s">
        <v>4466</v>
      </c>
      <c r="G193" s="35" t="s">
        <v>4363</v>
      </c>
      <c r="H193" s="48" t="s">
        <v>4467</v>
      </c>
      <c r="I193" s="49">
        <v>8.5</v>
      </c>
      <c r="J193" s="120">
        <v>0.12291666666666667</v>
      </c>
      <c r="K193" s="121"/>
      <c r="L193" s="51">
        <v>2.88</v>
      </c>
      <c r="M193" s="114">
        <v>685</v>
      </c>
      <c r="N193" s="3" t="s">
        <v>15</v>
      </c>
      <c r="O193" s="27"/>
      <c r="P193" s="27"/>
      <c r="Q193" s="27"/>
      <c r="R193" s="27"/>
      <c r="S193" s="27"/>
      <c r="T193" s="27"/>
      <c r="U193" s="27"/>
      <c r="V193" s="27"/>
      <c r="W193" s="27"/>
      <c r="X193" s="27"/>
      <c r="Y193" s="27"/>
      <c r="Z193" s="27"/>
    </row>
    <row r="194" spans="1:26" ht="13.4" customHeight="1" x14ac:dyDescent="1.1000000000000001">
      <c r="A194" s="83">
        <v>1738</v>
      </c>
      <c r="B194" s="1" t="s">
        <v>4408</v>
      </c>
      <c r="C194" s="44" t="s">
        <v>4410</v>
      </c>
      <c r="D194" s="2">
        <v>43</v>
      </c>
      <c r="E194" s="45" t="s">
        <v>4462</v>
      </c>
      <c r="F194" s="79" t="s">
        <v>4463</v>
      </c>
      <c r="G194" s="35" t="s">
        <v>4363</v>
      </c>
      <c r="H194" s="48" t="s">
        <v>4464</v>
      </c>
      <c r="I194" s="49">
        <v>61.2</v>
      </c>
      <c r="J194" s="120">
        <v>0.19375000000000001</v>
      </c>
      <c r="K194" s="121"/>
      <c r="L194" s="52">
        <v>13.6</v>
      </c>
      <c r="M194" s="114">
        <v>326</v>
      </c>
      <c r="N194" s="30"/>
      <c r="O194" s="27"/>
      <c r="P194" s="27"/>
      <c r="Q194" s="27"/>
      <c r="R194" s="27"/>
      <c r="S194" s="27"/>
      <c r="T194" s="27"/>
      <c r="U194" s="27"/>
      <c r="V194" s="27"/>
      <c r="W194" s="27"/>
      <c r="X194" s="27"/>
      <c r="Y194" s="27"/>
      <c r="Z194" s="27"/>
    </row>
    <row r="195" spans="1:26" ht="13.4" customHeight="1" x14ac:dyDescent="1.1000000000000001">
      <c r="A195" s="83">
        <v>1737</v>
      </c>
      <c r="B195" s="1" t="s">
        <v>4408</v>
      </c>
      <c r="C195" s="44" t="s">
        <v>4410</v>
      </c>
      <c r="D195" s="2">
        <v>42</v>
      </c>
      <c r="E195" s="45" t="s">
        <v>4459</v>
      </c>
      <c r="F195" s="79" t="s">
        <v>4460</v>
      </c>
      <c r="G195" s="35" t="s">
        <v>4363</v>
      </c>
      <c r="H195" s="48" t="s">
        <v>4461</v>
      </c>
      <c r="I195" s="49">
        <v>7.7</v>
      </c>
      <c r="J195" s="120">
        <v>0.11527777777777777</v>
      </c>
      <c r="K195" s="121"/>
      <c r="L195" s="51">
        <v>2.78</v>
      </c>
      <c r="M195" s="114">
        <v>583</v>
      </c>
      <c r="N195" s="3" t="s">
        <v>15</v>
      </c>
      <c r="O195" s="27"/>
      <c r="P195" s="27"/>
      <c r="Q195" s="27"/>
      <c r="R195" s="27"/>
      <c r="S195" s="27"/>
      <c r="T195" s="27"/>
      <c r="U195" s="27"/>
      <c r="V195" s="27"/>
      <c r="W195" s="27"/>
      <c r="X195" s="27"/>
      <c r="Y195" s="27"/>
      <c r="Z195" s="27"/>
    </row>
    <row r="196" spans="1:26" ht="13.4" customHeight="1" x14ac:dyDescent="1.1000000000000001">
      <c r="A196" s="83">
        <v>1736</v>
      </c>
      <c r="B196" s="1" t="s">
        <v>4408</v>
      </c>
      <c r="C196" s="44" t="s">
        <v>4410</v>
      </c>
      <c r="D196" s="2">
        <v>41</v>
      </c>
      <c r="E196" s="45" t="s">
        <v>4456</v>
      </c>
      <c r="F196" s="79" t="s">
        <v>4457</v>
      </c>
      <c r="G196" s="35" t="s">
        <v>4363</v>
      </c>
      <c r="H196" s="48" t="s">
        <v>4458</v>
      </c>
      <c r="I196" s="49">
        <v>40.1</v>
      </c>
      <c r="J196" s="120">
        <v>0.16388888888888889</v>
      </c>
      <c r="K196" s="121"/>
      <c r="L196" s="52">
        <v>10.19</v>
      </c>
      <c r="M196" s="114">
        <v>580</v>
      </c>
      <c r="N196" s="30"/>
      <c r="O196" s="27"/>
      <c r="P196" s="27"/>
      <c r="Q196" s="27"/>
      <c r="R196" s="27"/>
      <c r="S196" s="27"/>
      <c r="T196" s="27"/>
      <c r="U196" s="27"/>
      <c r="V196" s="27"/>
      <c r="W196" s="27"/>
      <c r="X196" s="27"/>
      <c r="Y196" s="27"/>
      <c r="Z196" s="27"/>
    </row>
    <row r="197" spans="1:26" ht="13.4" customHeight="1" x14ac:dyDescent="1.1000000000000001">
      <c r="A197" s="83">
        <v>1735</v>
      </c>
      <c r="B197" s="1" t="s">
        <v>4408</v>
      </c>
      <c r="C197" s="44" t="s">
        <v>4410</v>
      </c>
      <c r="D197" s="2">
        <v>40</v>
      </c>
      <c r="E197" s="45" t="s">
        <v>4453</v>
      </c>
      <c r="F197" s="79" t="s">
        <v>4454</v>
      </c>
      <c r="G197" s="35" t="s">
        <v>4363</v>
      </c>
      <c r="H197" s="48" t="s">
        <v>4455</v>
      </c>
      <c r="I197" s="49">
        <v>34.799999999999997</v>
      </c>
      <c r="J197" s="120">
        <v>0.12916666666666668</v>
      </c>
      <c r="K197" s="121"/>
      <c r="L197" s="52">
        <v>11.23</v>
      </c>
      <c r="M197" s="114">
        <v>776</v>
      </c>
      <c r="N197" s="30"/>
      <c r="O197" s="27"/>
      <c r="P197" s="27"/>
      <c r="Q197" s="27"/>
      <c r="R197" s="27"/>
      <c r="S197" s="27"/>
      <c r="T197" s="27"/>
      <c r="U197" s="27"/>
      <c r="V197" s="27"/>
      <c r="W197" s="27"/>
      <c r="X197" s="27"/>
      <c r="Y197" s="27"/>
      <c r="Z197" s="27"/>
    </row>
    <row r="198" spans="1:26" ht="13.4" customHeight="1" x14ac:dyDescent="1.1000000000000001">
      <c r="A198" s="83">
        <v>1734</v>
      </c>
      <c r="B198" s="1" t="s">
        <v>4408</v>
      </c>
      <c r="C198" s="44" t="s">
        <v>4410</v>
      </c>
      <c r="D198" s="2">
        <v>39</v>
      </c>
      <c r="E198" s="45" t="s">
        <v>4450</v>
      </c>
      <c r="F198" s="79" t="s">
        <v>4451</v>
      </c>
      <c r="G198" s="35" t="s">
        <v>4363</v>
      </c>
      <c r="H198" s="48" t="s">
        <v>4452</v>
      </c>
      <c r="I198" s="49">
        <v>39.799999999999997</v>
      </c>
      <c r="J198" s="120">
        <v>0.12291666666666667</v>
      </c>
      <c r="K198" s="121"/>
      <c r="L198" s="52">
        <v>13.49</v>
      </c>
      <c r="M198" s="114">
        <v>313</v>
      </c>
      <c r="N198" s="30"/>
    </row>
    <row r="199" spans="1:26" ht="13.4" customHeight="1" x14ac:dyDescent="1.1000000000000001">
      <c r="A199" s="83">
        <v>1733</v>
      </c>
      <c r="B199" s="1" t="s">
        <v>4408</v>
      </c>
      <c r="C199" s="44" t="s">
        <v>4410</v>
      </c>
      <c r="D199" s="2">
        <v>38</v>
      </c>
      <c r="E199" s="45" t="s">
        <v>4449</v>
      </c>
      <c r="F199" s="79" t="s">
        <v>4447</v>
      </c>
      <c r="G199" s="35" t="s">
        <v>4363</v>
      </c>
      <c r="H199" s="48" t="s">
        <v>4448</v>
      </c>
      <c r="I199" s="49">
        <v>7.5</v>
      </c>
      <c r="J199" s="120">
        <v>9.0277777777777776E-2</v>
      </c>
      <c r="K199" s="121"/>
      <c r="L199" s="51">
        <v>3.46</v>
      </c>
      <c r="M199" s="114">
        <v>480</v>
      </c>
      <c r="N199" s="3" t="s">
        <v>15</v>
      </c>
    </row>
    <row r="200" spans="1:26" ht="13.4" customHeight="1" x14ac:dyDescent="1.1000000000000001">
      <c r="A200" s="83">
        <v>1732</v>
      </c>
      <c r="B200" s="1" t="s">
        <v>4408</v>
      </c>
      <c r="C200" s="44" t="s">
        <v>4410</v>
      </c>
      <c r="D200" s="2">
        <v>37</v>
      </c>
      <c r="E200" s="45" t="s">
        <v>4444</v>
      </c>
      <c r="F200" s="79" t="s">
        <v>4445</v>
      </c>
      <c r="G200" s="35" t="s">
        <v>4363</v>
      </c>
      <c r="H200" s="48" t="s">
        <v>4446</v>
      </c>
      <c r="I200" s="49">
        <v>48.5</v>
      </c>
      <c r="J200" s="120">
        <v>0.18402777777777779</v>
      </c>
      <c r="K200" s="121"/>
      <c r="L200" s="52">
        <v>10.98</v>
      </c>
      <c r="M200" s="114">
        <v>1358</v>
      </c>
      <c r="N200" s="30"/>
    </row>
    <row r="201" spans="1:26" ht="13.4" customHeight="1" x14ac:dyDescent="1.1000000000000001">
      <c r="A201" s="83">
        <v>1731</v>
      </c>
      <c r="B201" s="1" t="s">
        <v>4408</v>
      </c>
      <c r="C201" s="44" t="s">
        <v>4410</v>
      </c>
      <c r="D201" s="2">
        <v>36</v>
      </c>
      <c r="E201" s="45" t="s">
        <v>4442</v>
      </c>
      <c r="F201" s="79" t="s">
        <v>4443</v>
      </c>
      <c r="G201" s="35" t="s">
        <v>4363</v>
      </c>
      <c r="H201" s="48" t="s">
        <v>4743</v>
      </c>
      <c r="I201" s="49">
        <v>11.6</v>
      </c>
      <c r="J201" s="120">
        <v>0.13055555555555556</v>
      </c>
      <c r="K201" s="121"/>
      <c r="L201" s="51">
        <v>3.7</v>
      </c>
      <c r="M201" s="114">
        <v>386</v>
      </c>
      <c r="N201" s="30"/>
      <c r="O201" s="27"/>
      <c r="P201" s="27"/>
      <c r="Q201" s="27"/>
      <c r="R201" s="27"/>
      <c r="S201" s="27"/>
      <c r="T201" s="27"/>
      <c r="U201" s="27"/>
      <c r="V201" s="27"/>
      <c r="W201" s="27"/>
      <c r="X201" s="27"/>
      <c r="Y201" s="27"/>
      <c r="Z201" s="27"/>
    </row>
    <row r="202" spans="1:26" ht="13.4" customHeight="1" x14ac:dyDescent="1.1000000000000001">
      <c r="A202" s="83">
        <v>1730</v>
      </c>
      <c r="B202" s="1" t="s">
        <v>4408</v>
      </c>
      <c r="C202" s="44" t="s">
        <v>4410</v>
      </c>
      <c r="D202" s="2">
        <v>35</v>
      </c>
      <c r="E202" s="45" t="s">
        <v>4435</v>
      </c>
      <c r="F202" s="79" t="s">
        <v>4436</v>
      </c>
      <c r="G202" s="35" t="s">
        <v>4363</v>
      </c>
      <c r="H202" s="48" t="s">
        <v>4437</v>
      </c>
      <c r="I202" s="49">
        <v>62.2</v>
      </c>
      <c r="J202" s="120">
        <v>0.22013888888888888</v>
      </c>
      <c r="K202" s="121"/>
      <c r="L202" s="52">
        <v>11.77</v>
      </c>
      <c r="M202" s="114">
        <v>362</v>
      </c>
      <c r="N202" s="30"/>
      <c r="O202" s="27"/>
      <c r="P202" s="27"/>
      <c r="Q202" s="27"/>
      <c r="R202" s="27"/>
      <c r="S202" s="27"/>
      <c r="T202" s="27"/>
      <c r="U202" s="27"/>
      <c r="V202" s="27"/>
      <c r="W202" s="27"/>
      <c r="X202" s="27"/>
      <c r="Y202" s="27"/>
      <c r="Z202" s="27"/>
    </row>
    <row r="203" spans="1:26" ht="13.4" customHeight="1" x14ac:dyDescent="1.1000000000000001">
      <c r="A203" s="83">
        <v>1729</v>
      </c>
      <c r="B203" s="1" t="s">
        <v>4408</v>
      </c>
      <c r="C203" s="44" t="s">
        <v>4410</v>
      </c>
      <c r="D203" s="2">
        <v>34</v>
      </c>
      <c r="E203" s="45" t="s">
        <v>4432</v>
      </c>
      <c r="F203" s="79" t="s">
        <v>4433</v>
      </c>
      <c r="G203" s="35" t="s">
        <v>4363</v>
      </c>
      <c r="H203" s="48" t="s">
        <v>4434</v>
      </c>
      <c r="I203" s="49">
        <v>13.8</v>
      </c>
      <c r="J203" s="120">
        <v>0.18124999999999999</v>
      </c>
      <c r="K203" s="121"/>
      <c r="L203" s="51">
        <v>3.17</v>
      </c>
      <c r="M203" s="114">
        <v>845</v>
      </c>
      <c r="N203" s="3" t="s">
        <v>15</v>
      </c>
      <c r="O203" s="27"/>
      <c r="P203" s="27"/>
      <c r="Q203" s="27"/>
      <c r="R203" s="27"/>
      <c r="S203" s="27"/>
      <c r="T203" s="27"/>
      <c r="U203" s="27"/>
      <c r="V203" s="27"/>
      <c r="W203" s="27"/>
      <c r="X203" s="27"/>
      <c r="Y203" s="27"/>
      <c r="Z203" s="27"/>
    </row>
    <row r="204" spans="1:26" ht="13.4" customHeight="1" x14ac:dyDescent="1.1000000000000001">
      <c r="A204" s="83">
        <v>1728</v>
      </c>
      <c r="B204" s="1" t="s">
        <v>4408</v>
      </c>
      <c r="C204" s="44" t="s">
        <v>4410</v>
      </c>
      <c r="D204" s="2">
        <v>33</v>
      </c>
      <c r="E204" s="45" t="s">
        <v>4429</v>
      </c>
      <c r="F204" s="79" t="s">
        <v>4430</v>
      </c>
      <c r="G204" s="35" t="s">
        <v>4363</v>
      </c>
      <c r="H204" s="48" t="s">
        <v>4431</v>
      </c>
      <c r="I204" s="49">
        <v>4</v>
      </c>
      <c r="J204" s="120">
        <v>0.11944444444444445</v>
      </c>
      <c r="K204" s="121"/>
      <c r="L204" s="51">
        <v>1.4</v>
      </c>
      <c r="M204" s="114">
        <v>181</v>
      </c>
      <c r="N204" s="30"/>
      <c r="O204" s="27"/>
      <c r="P204" s="27"/>
      <c r="Q204" s="27"/>
      <c r="R204" s="27"/>
      <c r="S204" s="27"/>
      <c r="T204" s="27"/>
      <c r="U204" s="27"/>
      <c r="V204" s="27"/>
      <c r="W204" s="27"/>
      <c r="X204" s="27"/>
      <c r="Y204" s="27"/>
      <c r="Z204" s="27"/>
    </row>
    <row r="205" spans="1:26" ht="13.4" customHeight="1" x14ac:dyDescent="1.1000000000000001">
      <c r="A205" s="83">
        <v>1727</v>
      </c>
      <c r="B205" s="1" t="s">
        <v>4408</v>
      </c>
      <c r="C205" s="44" t="s">
        <v>4410</v>
      </c>
      <c r="D205" s="2">
        <v>32</v>
      </c>
      <c r="E205" s="45" t="s">
        <v>4426</v>
      </c>
      <c r="F205" s="79" t="s">
        <v>4427</v>
      </c>
      <c r="G205" s="35" t="s">
        <v>4363</v>
      </c>
      <c r="H205" s="48" t="s">
        <v>4428</v>
      </c>
      <c r="I205" s="49">
        <v>16.600000000000001</v>
      </c>
      <c r="J205" s="120">
        <v>0.17291666666666669</v>
      </c>
      <c r="K205" s="121"/>
      <c r="L205" s="51">
        <v>3.1</v>
      </c>
      <c r="M205" s="114">
        <v>441</v>
      </c>
      <c r="N205" s="30"/>
      <c r="O205" s="27"/>
      <c r="P205" s="27"/>
      <c r="Q205" s="27"/>
      <c r="R205" s="27"/>
      <c r="S205" s="27"/>
      <c r="T205" s="27"/>
      <c r="U205" s="27"/>
      <c r="V205" s="27"/>
      <c r="W205" s="27"/>
      <c r="X205" s="27"/>
      <c r="Y205" s="27"/>
      <c r="Z205" s="27"/>
    </row>
    <row r="206" spans="1:26" ht="13.4" customHeight="1" x14ac:dyDescent="1.1000000000000001">
      <c r="A206" s="83">
        <v>1726</v>
      </c>
      <c r="B206" s="1" t="s">
        <v>4408</v>
      </c>
      <c r="C206" s="44" t="s">
        <v>4410</v>
      </c>
      <c r="D206" s="2">
        <v>31</v>
      </c>
      <c r="E206" s="45" t="s">
        <v>4422</v>
      </c>
      <c r="F206" s="79" t="s">
        <v>4423</v>
      </c>
      <c r="G206" s="35" t="s">
        <v>4363</v>
      </c>
      <c r="H206" s="48" t="s">
        <v>4424</v>
      </c>
      <c r="I206" s="49">
        <v>11.5</v>
      </c>
      <c r="J206" s="120">
        <v>0.15347222222222223</v>
      </c>
      <c r="K206" s="121"/>
      <c r="L206" s="51">
        <v>3.1</v>
      </c>
      <c r="M206" s="114">
        <v>556</v>
      </c>
      <c r="N206" s="30"/>
      <c r="O206" s="27"/>
      <c r="P206" s="27"/>
      <c r="Q206" s="27"/>
      <c r="R206" s="27"/>
      <c r="S206" s="27"/>
      <c r="T206" s="27"/>
      <c r="U206" s="27"/>
      <c r="V206" s="27"/>
      <c r="W206" s="27"/>
      <c r="X206" s="27"/>
      <c r="Y206" s="27"/>
      <c r="Z206" s="27"/>
    </row>
    <row r="207" spans="1:26" ht="13.4" customHeight="1" x14ac:dyDescent="1.1000000000000001">
      <c r="A207" s="83">
        <v>1725</v>
      </c>
      <c r="B207" s="1" t="s">
        <v>4408</v>
      </c>
      <c r="C207" s="44" t="s">
        <v>4410</v>
      </c>
      <c r="D207" s="2">
        <v>30</v>
      </c>
      <c r="E207" s="45" t="s">
        <v>4420</v>
      </c>
      <c r="F207" s="79" t="s">
        <v>4421</v>
      </c>
      <c r="G207" s="35" t="s">
        <v>4363</v>
      </c>
      <c r="H207" s="48" t="s">
        <v>4425</v>
      </c>
      <c r="I207" s="49">
        <v>7.4</v>
      </c>
      <c r="J207" s="120">
        <v>9.3055555555555558E-2</v>
      </c>
      <c r="K207" s="121"/>
      <c r="L207" s="51">
        <v>3.31</v>
      </c>
      <c r="M207" s="114">
        <v>496</v>
      </c>
      <c r="N207" s="3" t="s">
        <v>15</v>
      </c>
      <c r="O207" s="27"/>
      <c r="P207" s="27"/>
      <c r="Q207" s="27"/>
      <c r="R207" s="27"/>
      <c r="S207" s="27"/>
      <c r="T207" s="27"/>
      <c r="U207" s="27"/>
      <c r="V207" s="27"/>
      <c r="W207" s="27"/>
      <c r="X207" s="27"/>
      <c r="Y207" s="27"/>
      <c r="Z207" s="27"/>
    </row>
    <row r="208" spans="1:26" ht="13.4" customHeight="1" x14ac:dyDescent="1.1000000000000001">
      <c r="A208" s="83">
        <v>1724</v>
      </c>
      <c r="B208" s="1" t="s">
        <v>4408</v>
      </c>
      <c r="C208" s="44" t="s">
        <v>4410</v>
      </c>
      <c r="D208" s="2">
        <v>29</v>
      </c>
      <c r="E208" s="45" t="s">
        <v>4417</v>
      </c>
      <c r="F208" s="79" t="s">
        <v>4418</v>
      </c>
      <c r="G208" s="35" t="s">
        <v>4363</v>
      </c>
      <c r="H208" s="48" t="s">
        <v>4419</v>
      </c>
      <c r="I208" s="49">
        <v>15.6</v>
      </c>
      <c r="J208" s="120">
        <v>0.19513888888888889</v>
      </c>
      <c r="K208" s="121"/>
      <c r="L208" s="50">
        <v>4</v>
      </c>
      <c r="M208" s="114">
        <v>1220</v>
      </c>
      <c r="N208" s="3" t="s">
        <v>15</v>
      </c>
      <c r="O208" s="27"/>
      <c r="P208" s="27"/>
      <c r="Q208" s="27"/>
      <c r="R208" s="27"/>
      <c r="S208" s="27"/>
      <c r="T208" s="27"/>
      <c r="U208" s="27"/>
      <c r="V208" s="27"/>
      <c r="W208" s="27"/>
      <c r="X208" s="27"/>
      <c r="Y208" s="27"/>
      <c r="Z208" s="27"/>
    </row>
    <row r="209" spans="1:33" ht="13.4" customHeight="1" x14ac:dyDescent="1.1000000000000001">
      <c r="A209" s="83">
        <v>1723</v>
      </c>
      <c r="B209" s="1" t="s">
        <v>4408</v>
      </c>
      <c r="C209" s="44" t="s">
        <v>4410</v>
      </c>
      <c r="D209" s="2">
        <v>28</v>
      </c>
      <c r="E209" s="45" t="s">
        <v>4412</v>
      </c>
      <c r="F209" s="79" t="s">
        <v>4413</v>
      </c>
      <c r="G209" s="35" t="s">
        <v>4363</v>
      </c>
      <c r="H209" s="46" t="s">
        <v>4414</v>
      </c>
      <c r="I209" s="49">
        <v>30.4</v>
      </c>
      <c r="J209" s="120">
        <v>0.14097222222222222</v>
      </c>
      <c r="K209" s="121"/>
      <c r="L209" s="52">
        <v>8.99</v>
      </c>
      <c r="M209" s="114">
        <v>349</v>
      </c>
      <c r="N209" s="30"/>
      <c r="O209" s="27"/>
      <c r="P209" s="27"/>
      <c r="Q209" s="27"/>
      <c r="R209" s="27"/>
      <c r="S209" s="27"/>
      <c r="T209" s="27"/>
      <c r="U209" s="27"/>
      <c r="V209" s="27"/>
      <c r="W209" s="27"/>
      <c r="X209" s="27"/>
      <c r="Y209" s="27"/>
      <c r="Z209" s="27"/>
    </row>
    <row r="210" spans="1:33" ht="13.4" customHeight="1" x14ac:dyDescent="0.45">
      <c r="A210" s="83">
        <v>1722</v>
      </c>
      <c r="B210" s="1" t="s">
        <v>4408</v>
      </c>
      <c r="C210" s="44" t="s">
        <v>11</v>
      </c>
      <c r="D210" s="2">
        <v>82</v>
      </c>
      <c r="E210" s="45" t="s">
        <v>4405</v>
      </c>
      <c r="F210" s="79" t="s">
        <v>4406</v>
      </c>
      <c r="G210" s="35" t="s">
        <v>4363</v>
      </c>
      <c r="H210" s="46" t="s">
        <v>4407</v>
      </c>
      <c r="I210" s="49">
        <v>33.4</v>
      </c>
      <c r="J210" s="120">
        <v>0.1277777777777778</v>
      </c>
      <c r="K210" s="121"/>
      <c r="L210" s="52">
        <v>10.89</v>
      </c>
      <c r="M210" s="114">
        <v>554</v>
      </c>
      <c r="N210" s="30"/>
      <c r="O210" s="27"/>
      <c r="P210" s="27"/>
      <c r="Q210" s="27"/>
      <c r="R210" s="27"/>
      <c r="S210" s="27"/>
      <c r="T210" s="27"/>
      <c r="U210" s="27"/>
      <c r="V210" s="27"/>
      <c r="W210" s="27"/>
      <c r="X210" s="27"/>
      <c r="Y210" s="27"/>
      <c r="Z210" s="27"/>
      <c r="AC210" s="31"/>
      <c r="AD210" s="31"/>
      <c r="AE210" s="31"/>
      <c r="AG210" s="43"/>
    </row>
    <row r="211" spans="1:33" ht="13.4" customHeight="1" x14ac:dyDescent="0.45">
      <c r="A211" s="83">
        <v>1721</v>
      </c>
      <c r="B211" s="1" t="s">
        <v>4408</v>
      </c>
      <c r="C211" s="44" t="s">
        <v>11</v>
      </c>
      <c r="D211" s="2">
        <v>81</v>
      </c>
      <c r="E211" s="45" t="s">
        <v>4402</v>
      </c>
      <c r="F211" s="46" t="s">
        <v>4403</v>
      </c>
      <c r="G211" s="35" t="s">
        <v>4363</v>
      </c>
      <c r="H211" s="46" t="s">
        <v>4404</v>
      </c>
      <c r="I211" s="49">
        <v>9.5</v>
      </c>
      <c r="J211" s="120">
        <v>0.1277777777777778</v>
      </c>
      <c r="K211" s="121"/>
      <c r="L211" s="51">
        <v>3.1</v>
      </c>
      <c r="M211" s="114">
        <v>526</v>
      </c>
      <c r="N211" s="3" t="s">
        <v>15</v>
      </c>
      <c r="O211" s="27"/>
      <c r="P211" s="27"/>
      <c r="Q211" s="27"/>
      <c r="R211" s="27"/>
      <c r="S211" s="27"/>
      <c r="T211" s="27"/>
      <c r="U211" s="27"/>
      <c r="V211" s="27"/>
      <c r="W211" s="27"/>
      <c r="X211" s="27"/>
      <c r="Y211" s="27"/>
      <c r="Z211" s="27"/>
      <c r="AC211" s="31"/>
      <c r="AD211" s="31"/>
      <c r="AE211" s="31"/>
      <c r="AG211" s="43"/>
    </row>
    <row r="212" spans="1:33" ht="13.4" customHeight="1" x14ac:dyDescent="0.45">
      <c r="A212" s="83">
        <v>1720</v>
      </c>
      <c r="B212" s="1" t="s">
        <v>4408</v>
      </c>
      <c r="C212" s="44" t="s">
        <v>11</v>
      </c>
      <c r="D212" s="2">
        <v>80</v>
      </c>
      <c r="E212" s="45" t="s">
        <v>4399</v>
      </c>
      <c r="F212" s="46" t="s">
        <v>4400</v>
      </c>
      <c r="G212" s="35" t="s">
        <v>4363</v>
      </c>
      <c r="H212" s="48" t="s">
        <v>4401</v>
      </c>
      <c r="I212" s="49">
        <v>7.2</v>
      </c>
      <c r="J212" s="120">
        <v>9.375E-2</v>
      </c>
      <c r="K212" s="121"/>
      <c r="L212" s="51">
        <v>3.2</v>
      </c>
      <c r="M212" s="114">
        <v>571</v>
      </c>
      <c r="N212" s="3" t="s">
        <v>15</v>
      </c>
      <c r="O212" s="27"/>
      <c r="P212" s="27"/>
      <c r="Q212" s="27"/>
      <c r="R212" s="27"/>
      <c r="S212" s="27"/>
      <c r="T212" s="27"/>
      <c r="U212" s="27"/>
      <c r="V212" s="27"/>
      <c r="W212" s="27"/>
      <c r="X212" s="27"/>
      <c r="Y212" s="27"/>
      <c r="Z212" s="27"/>
      <c r="AC212" s="31"/>
      <c r="AD212" s="31"/>
      <c r="AE212" s="31"/>
      <c r="AG212" s="43"/>
    </row>
    <row r="213" spans="1:33" ht="13.4" customHeight="1" x14ac:dyDescent="0.45">
      <c r="A213" s="83">
        <v>1719</v>
      </c>
      <c r="B213" s="1" t="s">
        <v>10</v>
      </c>
      <c r="C213" s="44" t="s">
        <v>11</v>
      </c>
      <c r="D213" s="2">
        <v>79</v>
      </c>
      <c r="E213" s="45" t="s">
        <v>4396</v>
      </c>
      <c r="F213" s="46" t="s">
        <v>4397</v>
      </c>
      <c r="G213" s="35" t="s">
        <v>4363</v>
      </c>
      <c r="H213" s="48" t="s">
        <v>4398</v>
      </c>
      <c r="I213" s="49">
        <v>6.8</v>
      </c>
      <c r="J213" s="120">
        <v>9.7916666666666666E-2</v>
      </c>
      <c r="K213" s="121"/>
      <c r="L213" s="51">
        <v>2.89</v>
      </c>
      <c r="M213" s="114">
        <v>562</v>
      </c>
      <c r="N213" s="3" t="s">
        <v>15</v>
      </c>
      <c r="O213" s="27"/>
      <c r="P213" s="27"/>
      <c r="Q213" s="27"/>
      <c r="R213" s="27"/>
      <c r="S213" s="27"/>
      <c r="T213" s="27"/>
      <c r="U213" s="27"/>
      <c r="V213" s="27"/>
      <c r="W213" s="27"/>
      <c r="X213" s="27"/>
      <c r="Y213" s="27"/>
      <c r="Z213" s="27"/>
      <c r="AC213" s="31"/>
      <c r="AD213" s="31"/>
      <c r="AE213" s="31"/>
      <c r="AG213" s="43"/>
    </row>
    <row r="214" spans="1:33" ht="13.4" customHeight="1" x14ac:dyDescent="0.45">
      <c r="A214" s="83">
        <v>1718</v>
      </c>
      <c r="B214" s="1" t="s">
        <v>10</v>
      </c>
      <c r="C214" s="44" t="s">
        <v>11</v>
      </c>
      <c r="D214" s="2">
        <v>78</v>
      </c>
      <c r="E214" s="45" t="s">
        <v>4392</v>
      </c>
      <c r="F214" s="46" t="s">
        <v>4393</v>
      </c>
      <c r="G214" s="35" t="s">
        <v>4363</v>
      </c>
      <c r="H214" s="48" t="s">
        <v>4394</v>
      </c>
      <c r="I214" s="49">
        <v>8.58</v>
      </c>
      <c r="J214" s="120">
        <v>0.12222222222222223</v>
      </c>
      <c r="K214" s="121"/>
      <c r="L214" s="51">
        <v>2.93</v>
      </c>
      <c r="M214" s="114">
        <v>608</v>
      </c>
      <c r="N214" s="3" t="s">
        <v>15</v>
      </c>
      <c r="O214" s="27"/>
      <c r="P214" s="27"/>
      <c r="Q214" s="27"/>
      <c r="R214" s="27"/>
      <c r="S214" s="27"/>
      <c r="T214" s="27"/>
      <c r="U214" s="27"/>
      <c r="V214" s="27"/>
      <c r="W214" s="27"/>
      <c r="X214" s="27"/>
      <c r="Y214" s="27"/>
      <c r="Z214" s="27"/>
      <c r="AC214" s="31"/>
      <c r="AD214" s="31"/>
      <c r="AE214" s="31"/>
      <c r="AG214" s="43"/>
    </row>
    <row r="215" spans="1:33" ht="13.4" customHeight="1" x14ac:dyDescent="0.45">
      <c r="A215" s="83">
        <v>1717</v>
      </c>
      <c r="B215" s="1" t="s">
        <v>10</v>
      </c>
      <c r="C215" s="44" t="s">
        <v>11</v>
      </c>
      <c r="D215" s="2">
        <v>77</v>
      </c>
      <c r="E215" s="45" t="s">
        <v>12</v>
      </c>
      <c r="F215" s="46" t="s">
        <v>13</v>
      </c>
      <c r="G215" s="35" t="s">
        <v>4363</v>
      </c>
      <c r="H215" s="48" t="s">
        <v>4801</v>
      </c>
      <c r="I215" s="49">
        <v>10</v>
      </c>
      <c r="J215" s="120">
        <v>0.13194444444444445</v>
      </c>
      <c r="K215" s="121"/>
      <c r="L215" s="51">
        <v>3.16</v>
      </c>
      <c r="M215" s="114">
        <v>839</v>
      </c>
      <c r="N215" s="3" t="s">
        <v>15</v>
      </c>
      <c r="O215" s="27"/>
      <c r="P215" s="27"/>
      <c r="Q215" s="27"/>
      <c r="R215" s="27"/>
      <c r="S215" s="27"/>
      <c r="T215" s="27"/>
      <c r="U215" s="27"/>
      <c r="V215" s="27"/>
      <c r="W215" s="27"/>
      <c r="X215" s="27"/>
      <c r="Y215" s="27"/>
      <c r="Z215" s="27"/>
      <c r="AC215" s="31"/>
      <c r="AD215" s="31"/>
      <c r="AE215" s="31"/>
      <c r="AG215" s="43"/>
    </row>
    <row r="216" spans="1:33" ht="13.4" customHeight="1" x14ac:dyDescent="0.45">
      <c r="A216" s="83">
        <v>1716</v>
      </c>
      <c r="B216" s="1" t="s">
        <v>10</v>
      </c>
      <c r="C216" s="44" t="s">
        <v>11</v>
      </c>
      <c r="D216" s="2">
        <v>76</v>
      </c>
      <c r="E216" s="45" t="s">
        <v>16</v>
      </c>
      <c r="F216" s="46" t="s">
        <v>17</v>
      </c>
      <c r="G216" s="35" t="s">
        <v>4363</v>
      </c>
      <c r="H216" s="48" t="s">
        <v>4388</v>
      </c>
      <c r="I216" s="49">
        <v>12.7</v>
      </c>
      <c r="J216" s="120">
        <v>0.12847222222222224</v>
      </c>
      <c r="K216" s="121"/>
      <c r="L216" s="50">
        <v>4.12</v>
      </c>
      <c r="M216" s="114">
        <v>318</v>
      </c>
      <c r="N216" s="30"/>
      <c r="O216" s="27"/>
      <c r="P216" s="27"/>
      <c r="Q216" s="27"/>
      <c r="R216" s="27"/>
      <c r="S216" s="27"/>
      <c r="T216" s="27"/>
      <c r="U216" s="27"/>
      <c r="V216" s="27"/>
      <c r="W216" s="27"/>
      <c r="X216" s="27"/>
      <c r="Y216" s="27"/>
      <c r="Z216" s="27"/>
      <c r="AC216" s="31"/>
      <c r="AD216" s="31"/>
      <c r="AE216" s="31"/>
      <c r="AG216" s="43"/>
    </row>
    <row r="217" spans="1:33" ht="13.4" customHeight="1" x14ac:dyDescent="0.45">
      <c r="A217" s="83">
        <v>1715</v>
      </c>
      <c r="B217" s="1" t="s">
        <v>10</v>
      </c>
      <c r="C217" s="44" t="s">
        <v>11</v>
      </c>
      <c r="D217" s="2">
        <v>75</v>
      </c>
      <c r="E217" s="45" t="s">
        <v>19</v>
      </c>
      <c r="F217" s="46" t="s">
        <v>20</v>
      </c>
      <c r="G217" s="35" t="s">
        <v>4363</v>
      </c>
      <c r="H217" s="48" t="s">
        <v>4389</v>
      </c>
      <c r="I217" s="49">
        <v>10.5</v>
      </c>
      <c r="J217" s="120">
        <v>0.11388888888888889</v>
      </c>
      <c r="K217" s="121"/>
      <c r="L217" s="51">
        <v>3.84</v>
      </c>
      <c r="M217" s="114">
        <v>849</v>
      </c>
      <c r="N217" s="3" t="s">
        <v>15</v>
      </c>
      <c r="O217" s="27"/>
      <c r="P217" s="27"/>
      <c r="Q217" s="27"/>
      <c r="R217" s="27"/>
      <c r="S217" s="27"/>
      <c r="T217" s="27"/>
      <c r="U217" s="27"/>
      <c r="V217" s="27"/>
      <c r="W217" s="27"/>
      <c r="X217" s="27"/>
      <c r="Y217" s="27"/>
      <c r="Z217" s="27"/>
      <c r="AC217" s="31"/>
      <c r="AD217" s="31"/>
      <c r="AE217" s="31"/>
      <c r="AG217" s="43"/>
    </row>
    <row r="218" spans="1:33" ht="13.4" customHeight="1" x14ac:dyDescent="0.45">
      <c r="A218" s="83">
        <v>1714</v>
      </c>
      <c r="B218" s="1" t="s">
        <v>10</v>
      </c>
      <c r="C218" s="44" t="s">
        <v>11</v>
      </c>
      <c r="D218" s="2">
        <v>74</v>
      </c>
      <c r="E218" s="45" t="s">
        <v>21</v>
      </c>
      <c r="F218" s="46" t="s">
        <v>22</v>
      </c>
      <c r="G218" s="35" t="s">
        <v>4363</v>
      </c>
      <c r="H218" s="48" t="s">
        <v>23</v>
      </c>
      <c r="I218" s="49">
        <v>53.2</v>
      </c>
      <c r="J218" s="120">
        <v>0.23333333333333331</v>
      </c>
      <c r="K218" s="121"/>
      <c r="L218" s="52">
        <v>9.5</v>
      </c>
      <c r="M218" s="114">
        <v>395</v>
      </c>
      <c r="N218" s="30"/>
      <c r="O218" s="27"/>
      <c r="P218" s="27"/>
      <c r="Q218" s="27"/>
      <c r="R218" s="27"/>
      <c r="S218" s="27"/>
      <c r="T218" s="27"/>
      <c r="U218" s="27"/>
      <c r="V218" s="27"/>
      <c r="W218" s="27"/>
      <c r="X218" s="27"/>
      <c r="Y218" s="27"/>
      <c r="Z218" s="27"/>
      <c r="AC218" s="31"/>
      <c r="AD218" s="31"/>
      <c r="AE218" s="31"/>
      <c r="AG218" s="43"/>
    </row>
    <row r="219" spans="1:33" ht="13.4" customHeight="1" x14ac:dyDescent="0.45">
      <c r="A219" s="83">
        <v>1713</v>
      </c>
      <c r="B219" s="1" t="s">
        <v>10</v>
      </c>
      <c r="C219" s="44" t="s">
        <v>11</v>
      </c>
      <c r="D219" s="2">
        <v>73</v>
      </c>
      <c r="E219" s="45" t="s">
        <v>24</v>
      </c>
      <c r="F219" s="46" t="s">
        <v>25</v>
      </c>
      <c r="G219" s="35" t="s">
        <v>4363</v>
      </c>
      <c r="H219" s="48" t="s">
        <v>4390</v>
      </c>
      <c r="I219" s="49">
        <v>11.1</v>
      </c>
      <c r="J219" s="120">
        <v>0.12361111111111112</v>
      </c>
      <c r="K219" s="121"/>
      <c r="L219" s="51">
        <v>3.74</v>
      </c>
      <c r="M219" s="114">
        <v>428</v>
      </c>
      <c r="N219" s="30"/>
      <c r="O219" s="27"/>
      <c r="P219" s="27"/>
      <c r="Q219" s="27"/>
      <c r="R219" s="27"/>
      <c r="S219" s="27"/>
      <c r="T219" s="27"/>
      <c r="U219" s="27"/>
      <c r="V219" s="27"/>
      <c r="W219" s="27"/>
      <c r="X219" s="27"/>
      <c r="Y219" s="27"/>
      <c r="Z219" s="27"/>
      <c r="AC219" s="31"/>
      <c r="AD219" s="31"/>
      <c r="AE219" s="31"/>
      <c r="AG219" s="43"/>
    </row>
    <row r="220" spans="1:33" ht="13.4" customHeight="1" x14ac:dyDescent="0.45">
      <c r="A220" s="83">
        <v>1712</v>
      </c>
      <c r="B220" s="1" t="s">
        <v>10</v>
      </c>
      <c r="C220" s="44" t="s">
        <v>11</v>
      </c>
      <c r="D220" s="2">
        <v>72</v>
      </c>
      <c r="E220" s="45" t="s">
        <v>27</v>
      </c>
      <c r="F220" s="46" t="s">
        <v>28</v>
      </c>
      <c r="G220" s="35" t="s">
        <v>4363</v>
      </c>
      <c r="H220" s="46" t="s">
        <v>29</v>
      </c>
      <c r="I220" s="49">
        <v>37.200000000000003</v>
      </c>
      <c r="J220" s="120">
        <v>0.125</v>
      </c>
      <c r="K220" s="121"/>
      <c r="L220" s="52">
        <v>12.4</v>
      </c>
      <c r="M220" s="114">
        <v>205</v>
      </c>
      <c r="N220" s="30"/>
      <c r="O220" s="27"/>
      <c r="P220" s="27"/>
      <c r="Q220" s="27"/>
      <c r="R220" s="27"/>
      <c r="S220" s="27"/>
      <c r="T220" s="27"/>
      <c r="U220" s="27"/>
      <c r="V220" s="27"/>
      <c r="W220" s="27"/>
      <c r="X220" s="27"/>
      <c r="Y220" s="27"/>
      <c r="Z220" s="27"/>
      <c r="AC220" s="31"/>
      <c r="AD220" s="31"/>
      <c r="AE220" s="31"/>
      <c r="AG220" s="43"/>
    </row>
    <row r="221" spans="1:33" ht="13.4" customHeight="1" x14ac:dyDescent="0.45">
      <c r="A221" s="83">
        <v>1711</v>
      </c>
      <c r="B221" s="1" t="s">
        <v>10</v>
      </c>
      <c r="C221" s="44" t="s">
        <v>11</v>
      </c>
      <c r="D221" s="2">
        <v>71</v>
      </c>
      <c r="E221" s="45" t="s">
        <v>30</v>
      </c>
      <c r="F221" s="46" t="s">
        <v>31</v>
      </c>
      <c r="G221" s="35" t="s">
        <v>4363</v>
      </c>
      <c r="H221" s="46" t="s">
        <v>32</v>
      </c>
      <c r="I221" s="49">
        <v>14.5</v>
      </c>
      <c r="J221" s="120">
        <v>0.15277777777777776</v>
      </c>
      <c r="K221" s="121"/>
      <c r="L221" s="51">
        <v>3.95</v>
      </c>
      <c r="M221" s="114">
        <v>1025</v>
      </c>
      <c r="N221" s="3" t="s">
        <v>15</v>
      </c>
      <c r="O221" s="27"/>
      <c r="P221" s="27"/>
      <c r="Q221" s="27"/>
      <c r="R221" s="27"/>
      <c r="S221" s="27"/>
      <c r="T221" s="27"/>
      <c r="U221" s="27"/>
      <c r="V221" s="27"/>
      <c r="W221" s="27"/>
      <c r="X221" s="27"/>
      <c r="Y221" s="27"/>
      <c r="Z221" s="27"/>
      <c r="AC221" s="31"/>
      <c r="AD221" s="31"/>
      <c r="AE221" s="31"/>
      <c r="AG221" s="43"/>
    </row>
    <row r="222" spans="1:33" ht="13.4" customHeight="1" x14ac:dyDescent="0.45">
      <c r="A222" s="83">
        <v>1710</v>
      </c>
      <c r="B222" s="1" t="s">
        <v>10</v>
      </c>
      <c r="C222" s="44" t="s">
        <v>11</v>
      </c>
      <c r="D222" s="2">
        <v>70</v>
      </c>
      <c r="E222" s="45" t="s">
        <v>33</v>
      </c>
      <c r="F222" s="46" t="s">
        <v>34</v>
      </c>
      <c r="G222" s="47" t="s">
        <v>14</v>
      </c>
      <c r="H222" s="46" t="s">
        <v>4391</v>
      </c>
      <c r="I222" s="49">
        <v>12.7</v>
      </c>
      <c r="J222" s="120">
        <v>0.12916666666666668</v>
      </c>
      <c r="K222" s="121"/>
      <c r="L222" s="50">
        <v>4.0999999999999996</v>
      </c>
      <c r="M222" s="114">
        <v>703</v>
      </c>
      <c r="N222" s="3" t="s">
        <v>15</v>
      </c>
      <c r="O222" s="92"/>
      <c r="Q222" s="3"/>
      <c r="R222" s="3"/>
      <c r="S222" s="27"/>
      <c r="U222" s="27"/>
      <c r="V222" s="27"/>
      <c r="W222" s="27"/>
      <c r="X222" s="27"/>
      <c r="Y222" s="27"/>
      <c r="Z222" s="27"/>
      <c r="AC222" s="31"/>
      <c r="AD222" s="31"/>
      <c r="AE222" s="31"/>
      <c r="AG222" s="43"/>
    </row>
    <row r="223" spans="1:33" ht="13.4" customHeight="1" x14ac:dyDescent="0.45">
      <c r="A223" s="83">
        <v>1709</v>
      </c>
      <c r="B223" s="1" t="s">
        <v>10</v>
      </c>
      <c r="C223" s="44" t="s">
        <v>11</v>
      </c>
      <c r="D223" s="2">
        <v>69</v>
      </c>
      <c r="E223" s="45" t="s">
        <v>36</v>
      </c>
      <c r="F223" s="46" t="s">
        <v>37</v>
      </c>
      <c r="G223" s="47" t="s">
        <v>14</v>
      </c>
      <c r="H223" s="46" t="s">
        <v>5101</v>
      </c>
      <c r="I223" s="49">
        <v>11.4</v>
      </c>
      <c r="J223" s="120">
        <v>0.16319444444444445</v>
      </c>
      <c r="K223" s="121"/>
      <c r="L223" s="51">
        <v>2.91</v>
      </c>
      <c r="M223" s="114">
        <v>648</v>
      </c>
      <c r="N223" s="30"/>
      <c r="O223" s="92"/>
      <c r="S223" s="27"/>
      <c r="U223" s="27"/>
      <c r="V223" s="27"/>
      <c r="W223" s="27"/>
      <c r="X223" s="27"/>
      <c r="Y223" s="27"/>
      <c r="Z223" s="27"/>
      <c r="AC223" s="31"/>
      <c r="AD223" s="31"/>
      <c r="AE223" s="31"/>
      <c r="AG223" s="43"/>
    </row>
    <row r="224" spans="1:33" ht="13.4" customHeight="1" x14ac:dyDescent="0.45">
      <c r="A224" s="83">
        <v>1708</v>
      </c>
      <c r="B224" s="1" t="s">
        <v>10</v>
      </c>
      <c r="C224" s="44" t="s">
        <v>11</v>
      </c>
      <c r="D224" s="2">
        <v>68</v>
      </c>
      <c r="E224" s="45" t="s">
        <v>38</v>
      </c>
      <c r="F224" s="46" t="s">
        <v>39</v>
      </c>
      <c r="G224" s="47" t="s">
        <v>14</v>
      </c>
      <c r="H224" s="46" t="s">
        <v>40</v>
      </c>
      <c r="I224" s="49">
        <v>14</v>
      </c>
      <c r="J224" s="120">
        <v>0.15208333333333332</v>
      </c>
      <c r="K224" s="121"/>
      <c r="L224" s="51">
        <v>3.84</v>
      </c>
      <c r="M224" s="114">
        <v>966</v>
      </c>
      <c r="N224" s="3" t="s">
        <v>15</v>
      </c>
      <c r="O224" s="92"/>
      <c r="Q224" s="3"/>
      <c r="R224" s="3"/>
      <c r="S224" s="27"/>
      <c r="U224" s="27"/>
      <c r="V224" s="27"/>
      <c r="W224" s="27"/>
      <c r="X224" s="27"/>
      <c r="Y224" s="27"/>
      <c r="Z224" s="27"/>
      <c r="AC224" s="31"/>
      <c r="AD224" s="31"/>
      <c r="AE224" s="31"/>
      <c r="AG224" s="43"/>
    </row>
    <row r="225" spans="1:35" ht="13.4" customHeight="1" x14ac:dyDescent="0.45">
      <c r="A225" s="83">
        <v>1707</v>
      </c>
      <c r="B225" s="1" t="s">
        <v>10</v>
      </c>
      <c r="C225" s="44" t="s">
        <v>11</v>
      </c>
      <c r="D225" s="2">
        <v>67</v>
      </c>
      <c r="E225" s="45" t="s">
        <v>41</v>
      </c>
      <c r="F225" s="46" t="s">
        <v>42</v>
      </c>
      <c r="G225" s="47" t="s">
        <v>14</v>
      </c>
      <c r="H225" s="46" t="s">
        <v>5011</v>
      </c>
      <c r="I225" s="49">
        <v>8.8000000000000007</v>
      </c>
      <c r="J225" s="120">
        <v>0.14027777777777778</v>
      </c>
      <c r="K225" s="121"/>
      <c r="L225" s="51">
        <v>2.61</v>
      </c>
      <c r="M225" s="114">
        <v>728</v>
      </c>
      <c r="N225" s="53"/>
      <c r="O225" s="92"/>
      <c r="Q225" s="53"/>
      <c r="R225" s="53"/>
      <c r="S225" s="27"/>
      <c r="U225" s="27"/>
      <c r="V225" s="27"/>
      <c r="AC225" s="31"/>
      <c r="AD225" s="31"/>
      <c r="AE225" s="31"/>
      <c r="AG225" s="43"/>
    </row>
    <row r="226" spans="1:35" ht="13.4" customHeight="1" x14ac:dyDescent="0.45">
      <c r="A226" s="83">
        <v>1706</v>
      </c>
      <c r="B226" s="1" t="s">
        <v>10</v>
      </c>
      <c r="C226" s="44" t="s">
        <v>11</v>
      </c>
      <c r="D226" s="2">
        <v>66</v>
      </c>
      <c r="E226" s="45" t="s">
        <v>44</v>
      </c>
      <c r="F226" s="46" t="s">
        <v>45</v>
      </c>
      <c r="G226" s="47" t="s">
        <v>14</v>
      </c>
      <c r="H226" s="48" t="s">
        <v>46</v>
      </c>
      <c r="I226" s="49">
        <v>8.6</v>
      </c>
      <c r="J226" s="120">
        <v>0.16250000000000001</v>
      </c>
      <c r="K226" s="121"/>
      <c r="L226" s="51">
        <v>2.21</v>
      </c>
      <c r="M226" s="114">
        <v>820</v>
      </c>
      <c r="N226" s="53"/>
      <c r="O226" s="92"/>
      <c r="Q226" s="53"/>
      <c r="R226" s="53"/>
      <c r="S226" s="27"/>
      <c r="U226" s="27"/>
      <c r="V226" s="27"/>
      <c r="AC226" s="31"/>
      <c r="AD226" s="31"/>
      <c r="AE226" s="31"/>
      <c r="AG226" s="43"/>
    </row>
    <row r="227" spans="1:35" ht="13.4" customHeight="1" x14ac:dyDescent="0.45">
      <c r="A227" s="83">
        <v>1705</v>
      </c>
      <c r="B227" s="1" t="s">
        <v>10</v>
      </c>
      <c r="C227" s="44" t="s">
        <v>11</v>
      </c>
      <c r="D227" s="2">
        <v>65</v>
      </c>
      <c r="E227" s="45" t="s">
        <v>47</v>
      </c>
      <c r="F227" s="46" t="s">
        <v>48</v>
      </c>
      <c r="G227" s="47" t="s">
        <v>14</v>
      </c>
      <c r="H227" s="48" t="s">
        <v>49</v>
      </c>
      <c r="I227" s="49">
        <v>15.1</v>
      </c>
      <c r="J227" s="120">
        <v>0.14791666666666667</v>
      </c>
      <c r="K227" s="121"/>
      <c r="L227" s="50">
        <v>4.25</v>
      </c>
      <c r="M227" s="114">
        <v>689</v>
      </c>
      <c r="N227" s="53"/>
      <c r="O227" s="92"/>
      <c r="Q227" s="53"/>
      <c r="R227" s="53"/>
      <c r="S227" s="27"/>
      <c r="U227" s="27"/>
      <c r="V227" s="27"/>
      <c r="AA227" s="31"/>
      <c r="AB227" s="31"/>
      <c r="AC227" s="31"/>
      <c r="AD227" s="31"/>
      <c r="AE227" s="31"/>
      <c r="AF227" s="31"/>
      <c r="AG227" s="31"/>
      <c r="AH227" s="31"/>
      <c r="AI227" s="43"/>
    </row>
    <row r="228" spans="1:35" ht="13.4" customHeight="1" x14ac:dyDescent="0.45">
      <c r="A228" s="83">
        <v>1704</v>
      </c>
      <c r="B228" s="1" t="s">
        <v>10</v>
      </c>
      <c r="C228" s="44" t="s">
        <v>11</v>
      </c>
      <c r="D228" s="2">
        <v>64</v>
      </c>
      <c r="E228" s="45" t="s">
        <v>50</v>
      </c>
      <c r="F228" s="46" t="s">
        <v>51</v>
      </c>
      <c r="G228" s="47" t="s">
        <v>14</v>
      </c>
      <c r="H228" s="48" t="s">
        <v>52</v>
      </c>
      <c r="I228" s="49">
        <v>7.1</v>
      </c>
      <c r="J228" s="120">
        <v>0.10277777777777779</v>
      </c>
      <c r="K228" s="121"/>
      <c r="L228" s="51">
        <v>2.88</v>
      </c>
      <c r="M228" s="114">
        <v>869</v>
      </c>
      <c r="N228" s="3" t="s">
        <v>15</v>
      </c>
      <c r="O228" s="92"/>
      <c r="Q228" s="3"/>
      <c r="R228" s="3"/>
      <c r="S228" s="27"/>
      <c r="U228" s="27"/>
      <c r="V228" s="27"/>
      <c r="AA228" s="31"/>
      <c r="AB228" s="31"/>
      <c r="AC228" s="31"/>
      <c r="AD228" s="31"/>
      <c r="AI228" s="43"/>
    </row>
    <row r="229" spans="1:35" ht="13.4" customHeight="1" x14ac:dyDescent="0.45">
      <c r="A229" s="83">
        <v>1703</v>
      </c>
      <c r="B229" s="1" t="s">
        <v>10</v>
      </c>
      <c r="C229" s="44" t="s">
        <v>11</v>
      </c>
      <c r="D229" s="2">
        <v>63</v>
      </c>
      <c r="E229" s="45" t="s">
        <v>54</v>
      </c>
      <c r="F229" s="46" t="s">
        <v>55</v>
      </c>
      <c r="G229" s="47" t="s">
        <v>14</v>
      </c>
      <c r="H229" s="48" t="s">
        <v>56</v>
      </c>
      <c r="I229" s="49">
        <v>8.9</v>
      </c>
      <c r="J229" s="120">
        <v>0.1013888888888889</v>
      </c>
      <c r="K229" s="121"/>
      <c r="L229" s="51">
        <v>3.66</v>
      </c>
      <c r="M229" s="114">
        <v>147</v>
      </c>
      <c r="N229" s="3"/>
      <c r="O229" s="92"/>
      <c r="P229" s="92"/>
      <c r="Q229" s="3"/>
      <c r="R229" s="3"/>
      <c r="S229" s="27"/>
      <c r="U229" s="27"/>
      <c r="V229" s="27"/>
      <c r="AA229" s="31"/>
      <c r="AB229" s="31"/>
      <c r="AC229" s="31"/>
      <c r="AD229" s="31"/>
      <c r="AE229" s="43"/>
      <c r="AF229" s="43"/>
      <c r="AI229" s="43"/>
    </row>
    <row r="230" spans="1:35" ht="13.4" customHeight="1" x14ac:dyDescent="0.45">
      <c r="A230" s="83">
        <v>1702</v>
      </c>
      <c r="B230" s="1" t="s">
        <v>10</v>
      </c>
      <c r="C230" s="44" t="s">
        <v>11</v>
      </c>
      <c r="D230" s="2">
        <v>62</v>
      </c>
      <c r="E230" s="45" t="s">
        <v>57</v>
      </c>
      <c r="F230" s="46" t="s">
        <v>58</v>
      </c>
      <c r="G230" s="47" t="s">
        <v>14</v>
      </c>
      <c r="H230" s="48" t="s">
        <v>59</v>
      </c>
      <c r="I230" s="49">
        <v>10.3</v>
      </c>
      <c r="J230" s="120">
        <v>0.13680555555555554</v>
      </c>
      <c r="K230" s="121"/>
      <c r="L230" s="51">
        <v>3.14</v>
      </c>
      <c r="M230" s="114">
        <v>542</v>
      </c>
      <c r="N230" s="3"/>
      <c r="O230" s="92"/>
      <c r="P230" s="92"/>
      <c r="Q230" s="3"/>
      <c r="R230" s="3"/>
      <c r="S230" s="27"/>
      <c r="U230" s="27"/>
      <c r="V230" s="27"/>
      <c r="AA230" s="31"/>
      <c r="AB230" s="31"/>
      <c r="AC230" s="31"/>
      <c r="AD230" s="31"/>
      <c r="AE230" s="43"/>
      <c r="AF230" s="43"/>
      <c r="AI230" s="43"/>
    </row>
    <row r="231" spans="1:35" ht="13.4" customHeight="1" x14ac:dyDescent="0.45">
      <c r="A231" s="83">
        <v>1701</v>
      </c>
      <c r="B231" s="1" t="s">
        <v>10</v>
      </c>
      <c r="C231" s="44" t="s">
        <v>11</v>
      </c>
      <c r="D231" s="2">
        <v>61</v>
      </c>
      <c r="E231" s="45" t="s">
        <v>60</v>
      </c>
      <c r="F231" s="46" t="s">
        <v>61</v>
      </c>
      <c r="G231" s="47" t="s">
        <v>14</v>
      </c>
      <c r="H231" s="48" t="s">
        <v>62</v>
      </c>
      <c r="I231" s="49">
        <v>9.6999999999999993</v>
      </c>
      <c r="J231" s="120">
        <v>0.14166666666666666</v>
      </c>
      <c r="K231" s="121"/>
      <c r="L231" s="51">
        <v>2.85</v>
      </c>
      <c r="M231" s="114">
        <v>781</v>
      </c>
      <c r="N231" s="3" t="s">
        <v>15</v>
      </c>
      <c r="O231" s="92"/>
      <c r="P231" s="92"/>
      <c r="Q231" s="3"/>
      <c r="R231" s="3"/>
      <c r="S231" s="27"/>
      <c r="U231" s="27"/>
      <c r="V231" s="27"/>
      <c r="AA231" s="31"/>
      <c r="AB231" s="31"/>
      <c r="AC231" s="31"/>
      <c r="AD231" s="31"/>
      <c r="AE231" s="43"/>
      <c r="AF231" s="43"/>
    </row>
    <row r="232" spans="1:35" ht="13.4" customHeight="1" x14ac:dyDescent="0.45">
      <c r="A232" s="83">
        <v>1700</v>
      </c>
      <c r="B232" s="1" t="s">
        <v>10</v>
      </c>
      <c r="C232" s="44" t="s">
        <v>11</v>
      </c>
      <c r="D232" s="2">
        <v>60</v>
      </c>
      <c r="E232" s="45" t="s">
        <v>64</v>
      </c>
      <c r="F232" s="46" t="s">
        <v>65</v>
      </c>
      <c r="G232" s="47" t="s">
        <v>14</v>
      </c>
      <c r="H232" s="48" t="s">
        <v>66</v>
      </c>
      <c r="I232" s="49">
        <v>13</v>
      </c>
      <c r="J232" s="120">
        <v>0.11666666666666665</v>
      </c>
      <c r="K232" s="121"/>
      <c r="L232" s="50">
        <v>4.6399999999999997</v>
      </c>
      <c r="M232" s="114">
        <v>42</v>
      </c>
      <c r="N232" s="3"/>
      <c r="O232" s="92"/>
      <c r="P232" s="92"/>
      <c r="Q232" s="3"/>
      <c r="R232" s="3"/>
      <c r="S232" s="27"/>
      <c r="T232" s="27"/>
      <c r="U232" s="27"/>
      <c r="V232" s="27"/>
      <c r="AA232" s="43"/>
      <c r="AB232" s="43"/>
      <c r="AC232" s="43"/>
      <c r="AD232" s="43"/>
      <c r="AE232" s="43"/>
      <c r="AF232" s="43"/>
    </row>
    <row r="233" spans="1:35" ht="13.4" customHeight="1" x14ac:dyDescent="0.45">
      <c r="A233" s="83">
        <v>1699</v>
      </c>
      <c r="B233" s="1" t="s">
        <v>10</v>
      </c>
      <c r="C233" s="44" t="s">
        <v>11</v>
      </c>
      <c r="D233" s="2">
        <v>59</v>
      </c>
      <c r="E233" s="45" t="s">
        <v>67</v>
      </c>
      <c r="F233" s="46" t="s">
        <v>68</v>
      </c>
      <c r="G233" s="47" t="s">
        <v>14</v>
      </c>
      <c r="H233" s="48" t="s">
        <v>69</v>
      </c>
      <c r="I233" s="49">
        <v>56.8</v>
      </c>
      <c r="J233" s="120">
        <v>0.18124999999999999</v>
      </c>
      <c r="K233" s="121"/>
      <c r="L233" s="52">
        <v>13.6</v>
      </c>
      <c r="M233" s="114">
        <v>925</v>
      </c>
      <c r="N233" s="3"/>
      <c r="O233" s="92"/>
      <c r="P233" s="92"/>
      <c r="Q233" s="3"/>
      <c r="R233" s="3"/>
      <c r="S233" s="27"/>
      <c r="T233" s="27"/>
      <c r="U233" s="27"/>
      <c r="V233" s="27"/>
      <c r="AA233" s="43"/>
      <c r="AB233" s="43"/>
      <c r="AF233" s="43"/>
    </row>
    <row r="234" spans="1:35" ht="13.4" customHeight="1" x14ac:dyDescent="0.45">
      <c r="A234" s="83">
        <v>1698</v>
      </c>
      <c r="B234" s="1" t="s">
        <v>10</v>
      </c>
      <c r="C234" s="44" t="s">
        <v>11</v>
      </c>
      <c r="D234" s="2">
        <v>58</v>
      </c>
      <c r="E234" s="45" t="s">
        <v>70</v>
      </c>
      <c r="F234" s="46" t="s">
        <v>71</v>
      </c>
      <c r="G234" s="47" t="s">
        <v>14</v>
      </c>
      <c r="H234" s="48" t="s">
        <v>72</v>
      </c>
      <c r="I234" s="49">
        <v>10.3</v>
      </c>
      <c r="J234" s="120">
        <v>0.12638888888888888</v>
      </c>
      <c r="K234" s="121"/>
      <c r="L234" s="51">
        <v>3.4</v>
      </c>
      <c r="M234" s="114">
        <v>1019</v>
      </c>
      <c r="N234" s="3" t="s">
        <v>15</v>
      </c>
      <c r="O234" s="92"/>
      <c r="P234" s="92"/>
      <c r="Q234" s="3"/>
      <c r="R234" s="3"/>
      <c r="S234" s="27"/>
      <c r="T234" s="27"/>
      <c r="U234" s="27"/>
      <c r="V234" s="27"/>
      <c r="AA234" s="43"/>
      <c r="AB234" s="43"/>
      <c r="AF234" s="43"/>
    </row>
    <row r="235" spans="1:35" ht="13.4" customHeight="1" x14ac:dyDescent="0.45">
      <c r="A235" s="83">
        <v>1697</v>
      </c>
      <c r="B235" s="1" t="s">
        <v>10</v>
      </c>
      <c r="C235" s="44" t="s">
        <v>11</v>
      </c>
      <c r="D235" s="2">
        <v>57</v>
      </c>
      <c r="E235" s="45" t="s">
        <v>74</v>
      </c>
      <c r="F235" s="46" t="s">
        <v>75</v>
      </c>
      <c r="G235" s="47" t="s">
        <v>14</v>
      </c>
      <c r="H235" s="48" t="s">
        <v>76</v>
      </c>
      <c r="I235" s="49">
        <v>4.9000000000000004</v>
      </c>
      <c r="J235" s="120">
        <v>8.4027777777777771E-2</v>
      </c>
      <c r="K235" s="121"/>
      <c r="L235" s="51">
        <v>2.4300000000000002</v>
      </c>
      <c r="M235" s="114">
        <v>94</v>
      </c>
      <c r="N235" s="3"/>
      <c r="O235" s="92"/>
      <c r="P235" s="92"/>
      <c r="Q235" s="3"/>
      <c r="R235" s="3"/>
      <c r="S235" s="27"/>
      <c r="T235" s="27"/>
      <c r="U235" s="27"/>
      <c r="V235" s="27"/>
      <c r="AA235" s="43"/>
      <c r="AB235" s="43"/>
      <c r="AF235" s="43"/>
    </row>
    <row r="236" spans="1:35" ht="13.4" customHeight="1" x14ac:dyDescent="0.45">
      <c r="A236" s="83">
        <v>1696</v>
      </c>
      <c r="B236" s="1" t="s">
        <v>10</v>
      </c>
      <c r="C236" s="44" t="s">
        <v>11</v>
      </c>
      <c r="D236" s="2">
        <v>56</v>
      </c>
      <c r="E236" s="45" t="s">
        <v>77</v>
      </c>
      <c r="F236" s="46" t="s">
        <v>78</v>
      </c>
      <c r="G236" s="47" t="s">
        <v>14</v>
      </c>
      <c r="H236" s="48" t="s">
        <v>79</v>
      </c>
      <c r="I236" s="49">
        <v>10.8</v>
      </c>
      <c r="J236" s="120">
        <v>0.12083333333333333</v>
      </c>
      <c r="K236" s="121"/>
      <c r="L236" s="51">
        <v>3.72</v>
      </c>
      <c r="M236" s="114">
        <v>219</v>
      </c>
      <c r="N236" s="3"/>
      <c r="O236" s="92"/>
      <c r="P236" s="92"/>
      <c r="Q236" s="3"/>
      <c r="R236" s="3"/>
      <c r="S236" s="27"/>
      <c r="T236" s="27"/>
      <c r="U236" s="27"/>
      <c r="V236" s="27"/>
      <c r="AA236" s="43"/>
      <c r="AB236" s="43"/>
      <c r="AF236" s="43"/>
    </row>
    <row r="237" spans="1:35" ht="13.4" customHeight="1" x14ac:dyDescent="1.1000000000000001">
      <c r="A237" s="83">
        <v>1695</v>
      </c>
      <c r="B237" s="1" t="s">
        <v>10</v>
      </c>
      <c r="C237" s="44" t="s">
        <v>11</v>
      </c>
      <c r="D237" s="2">
        <v>55</v>
      </c>
      <c r="E237" s="45" t="s">
        <v>80</v>
      </c>
      <c r="F237" s="46" t="s">
        <v>81</v>
      </c>
      <c r="G237" s="47" t="s">
        <v>14</v>
      </c>
      <c r="H237" s="48" t="s">
        <v>82</v>
      </c>
      <c r="I237" s="49">
        <v>10.7</v>
      </c>
      <c r="J237" s="120">
        <v>0.18472222222222223</v>
      </c>
      <c r="K237" s="121"/>
      <c r="L237" s="51">
        <v>2.41</v>
      </c>
      <c r="M237" s="114">
        <v>891</v>
      </c>
      <c r="N237" s="3"/>
      <c r="O237" s="92"/>
      <c r="P237" s="92"/>
      <c r="Q237" s="3"/>
      <c r="R237" s="3"/>
      <c r="S237" s="27"/>
      <c r="T237" s="27"/>
      <c r="U237" s="27"/>
      <c r="V237" s="27"/>
    </row>
    <row r="238" spans="1:35" ht="13.4" customHeight="1" x14ac:dyDescent="1.1000000000000001">
      <c r="A238" s="83">
        <v>1694</v>
      </c>
      <c r="B238" s="1" t="s">
        <v>10</v>
      </c>
      <c r="C238" s="44" t="s">
        <v>11</v>
      </c>
      <c r="D238" s="2">
        <v>54</v>
      </c>
      <c r="E238" s="45" t="s">
        <v>84</v>
      </c>
      <c r="F238" s="46" t="s">
        <v>85</v>
      </c>
      <c r="G238" s="47" t="s">
        <v>14</v>
      </c>
      <c r="H238" s="48" t="s">
        <v>86</v>
      </c>
      <c r="I238" s="49">
        <v>12.3</v>
      </c>
      <c r="J238" s="120">
        <v>0.17986111111111111</v>
      </c>
      <c r="K238" s="121"/>
      <c r="L238" s="51">
        <v>2.85</v>
      </c>
      <c r="M238" s="114">
        <v>842</v>
      </c>
      <c r="N238" s="3"/>
      <c r="O238" s="92"/>
      <c r="P238" s="92"/>
      <c r="Q238" s="3"/>
      <c r="R238" s="3"/>
      <c r="S238" s="27"/>
      <c r="T238" s="27"/>
      <c r="U238" s="27"/>
      <c r="V238" s="27"/>
    </row>
    <row r="239" spans="1:35" ht="13.4" customHeight="1" x14ac:dyDescent="1.1000000000000001">
      <c r="A239" s="83">
        <v>1693</v>
      </c>
      <c r="B239" s="1" t="s">
        <v>10</v>
      </c>
      <c r="C239" s="44" t="s">
        <v>11</v>
      </c>
      <c r="D239" s="2">
        <v>53</v>
      </c>
      <c r="E239" s="45" t="s">
        <v>87</v>
      </c>
      <c r="F239" s="46" t="s">
        <v>88</v>
      </c>
      <c r="G239" s="47" t="s">
        <v>14</v>
      </c>
      <c r="H239" s="48" t="s">
        <v>89</v>
      </c>
      <c r="I239" s="49">
        <v>11.4</v>
      </c>
      <c r="J239" s="120">
        <v>0.13819444444444443</v>
      </c>
      <c r="K239" s="121"/>
      <c r="L239" s="51">
        <v>3.44</v>
      </c>
      <c r="M239" s="114">
        <v>713</v>
      </c>
      <c r="N239" s="3"/>
      <c r="O239" s="92"/>
      <c r="P239" s="92"/>
      <c r="Q239" s="3"/>
      <c r="R239" s="3"/>
      <c r="S239" s="27"/>
      <c r="T239" s="27"/>
      <c r="U239" s="27"/>
      <c r="V239" s="27"/>
    </row>
    <row r="240" spans="1:35" ht="13.4" customHeight="1" x14ac:dyDescent="1.1000000000000001">
      <c r="A240" s="83">
        <v>1692</v>
      </c>
      <c r="B240" s="1" t="s">
        <v>90</v>
      </c>
      <c r="C240" s="44" t="s">
        <v>91</v>
      </c>
      <c r="D240" s="2">
        <v>108</v>
      </c>
      <c r="E240" s="45" t="s">
        <v>92</v>
      </c>
      <c r="F240" s="46" t="s">
        <v>93</v>
      </c>
      <c r="G240" s="47" t="s">
        <v>14</v>
      </c>
      <c r="H240" s="48" t="s">
        <v>94</v>
      </c>
      <c r="I240" s="49">
        <v>64.3</v>
      </c>
      <c r="J240" s="120">
        <v>0.16180555555555556</v>
      </c>
      <c r="K240" s="121"/>
      <c r="L240" s="52">
        <v>16.559999999999999</v>
      </c>
      <c r="M240" s="114">
        <v>292</v>
      </c>
      <c r="N240" s="3"/>
      <c r="O240" s="92"/>
      <c r="P240" s="92"/>
      <c r="Q240" s="3"/>
      <c r="R240" s="3"/>
      <c r="S240" s="27"/>
      <c r="T240" s="27"/>
      <c r="U240" s="27"/>
      <c r="V240" s="27"/>
    </row>
    <row r="241" spans="1:22" ht="13.4" customHeight="1" x14ac:dyDescent="1.1000000000000001">
      <c r="A241" s="83">
        <v>1691</v>
      </c>
      <c r="B241" s="1" t="s">
        <v>90</v>
      </c>
      <c r="C241" s="44" t="s">
        <v>96</v>
      </c>
      <c r="D241" s="2">
        <v>107</v>
      </c>
      <c r="E241" s="45" t="s">
        <v>97</v>
      </c>
      <c r="F241" s="46" t="s">
        <v>98</v>
      </c>
      <c r="G241" s="47" t="s">
        <v>14</v>
      </c>
      <c r="H241" s="48" t="s">
        <v>99</v>
      </c>
      <c r="I241" s="49">
        <v>13.5</v>
      </c>
      <c r="J241" s="120">
        <v>0.14097222222222222</v>
      </c>
      <c r="K241" s="121"/>
      <c r="L241" s="51">
        <v>3.99</v>
      </c>
      <c r="M241" s="114">
        <v>619</v>
      </c>
      <c r="N241" s="3"/>
      <c r="Q241" s="3"/>
      <c r="R241" s="3"/>
      <c r="S241" s="27"/>
      <c r="T241" s="27"/>
      <c r="U241" s="27"/>
      <c r="V241" s="27"/>
    </row>
    <row r="242" spans="1:22" ht="13.4" customHeight="1" x14ac:dyDescent="1.1000000000000001">
      <c r="A242" s="83">
        <v>1690</v>
      </c>
      <c r="B242" s="1" t="s">
        <v>90</v>
      </c>
      <c r="C242" s="44" t="s">
        <v>100</v>
      </c>
      <c r="D242" s="2">
        <v>106</v>
      </c>
      <c r="E242" s="45" t="s">
        <v>101</v>
      </c>
      <c r="F242" s="46" t="s">
        <v>102</v>
      </c>
      <c r="G242" s="47" t="s">
        <v>14</v>
      </c>
      <c r="H242" s="48" t="s">
        <v>103</v>
      </c>
      <c r="I242" s="49">
        <v>8.6</v>
      </c>
      <c r="J242" s="120">
        <v>7.9166666666666663E-2</v>
      </c>
      <c r="K242" s="121"/>
      <c r="L242" s="50">
        <v>4.53</v>
      </c>
      <c r="M242" s="114">
        <v>52</v>
      </c>
      <c r="N242" s="3"/>
      <c r="Q242" s="3"/>
      <c r="R242" s="3"/>
      <c r="S242" s="27"/>
      <c r="T242" s="27"/>
      <c r="U242" s="27"/>
      <c r="V242" s="27"/>
    </row>
    <row r="243" spans="1:22" ht="13.4" customHeight="1" x14ac:dyDescent="1.1000000000000001">
      <c r="A243" s="83">
        <v>1689</v>
      </c>
      <c r="B243" s="1" t="s">
        <v>90</v>
      </c>
      <c r="C243" s="44" t="s">
        <v>104</v>
      </c>
      <c r="D243" s="2">
        <v>105</v>
      </c>
      <c r="E243" s="45" t="s">
        <v>105</v>
      </c>
      <c r="F243" s="46" t="s">
        <v>106</v>
      </c>
      <c r="G243" s="47" t="s">
        <v>14</v>
      </c>
      <c r="H243" s="48" t="s">
        <v>107</v>
      </c>
      <c r="I243" s="49">
        <v>10.1</v>
      </c>
      <c r="J243" s="120">
        <v>0.18541666666666667</v>
      </c>
      <c r="K243" s="121"/>
      <c r="L243" s="51">
        <v>2.27</v>
      </c>
      <c r="M243" s="114">
        <v>951</v>
      </c>
      <c r="N243" s="3"/>
      <c r="O243" s="92"/>
      <c r="P243" s="92"/>
      <c r="Q243" s="3"/>
      <c r="R243" s="3"/>
      <c r="S243" s="27"/>
      <c r="T243" s="27"/>
      <c r="U243" s="27"/>
      <c r="V243" s="27"/>
    </row>
    <row r="244" spans="1:22" ht="13.4" customHeight="1" x14ac:dyDescent="1.1000000000000001">
      <c r="A244" s="83">
        <v>1688</v>
      </c>
      <c r="B244" s="1" t="s">
        <v>90</v>
      </c>
      <c r="C244" s="44" t="s">
        <v>109</v>
      </c>
      <c r="D244" s="2">
        <v>104</v>
      </c>
      <c r="E244" s="45" t="s">
        <v>110</v>
      </c>
      <c r="F244" s="46" t="s">
        <v>111</v>
      </c>
      <c r="G244" s="47" t="s">
        <v>14</v>
      </c>
      <c r="H244" s="48" t="s">
        <v>112</v>
      </c>
      <c r="I244" s="49">
        <v>16</v>
      </c>
      <c r="J244" s="120">
        <v>0.20138888888888887</v>
      </c>
      <c r="K244" s="121"/>
      <c r="L244" s="51">
        <v>3.31</v>
      </c>
      <c r="M244" s="114">
        <v>711</v>
      </c>
      <c r="N244" s="3"/>
      <c r="Q244" s="3"/>
      <c r="R244" s="3"/>
      <c r="S244" s="27"/>
      <c r="T244" s="27"/>
      <c r="U244" s="27"/>
      <c r="V244" s="27"/>
    </row>
    <row r="245" spans="1:22" ht="13.4" customHeight="1" x14ac:dyDescent="1.1000000000000001">
      <c r="A245" s="83">
        <v>1687</v>
      </c>
      <c r="B245" s="1" t="s">
        <v>90</v>
      </c>
      <c r="C245" s="44" t="s">
        <v>113</v>
      </c>
      <c r="D245" s="2">
        <v>103</v>
      </c>
      <c r="E245" s="45" t="s">
        <v>114</v>
      </c>
      <c r="F245" s="46" t="s">
        <v>115</v>
      </c>
      <c r="G245" s="47" t="s">
        <v>14</v>
      </c>
      <c r="H245" s="48" t="s">
        <v>116</v>
      </c>
      <c r="I245" s="49">
        <v>8.6999999999999993</v>
      </c>
      <c r="J245" s="120">
        <v>0.10625</v>
      </c>
      <c r="K245" s="121"/>
      <c r="L245" s="51">
        <v>3.41</v>
      </c>
      <c r="M245" s="114">
        <v>335</v>
      </c>
      <c r="N245" s="3"/>
      <c r="Q245" s="3"/>
      <c r="R245" s="3"/>
      <c r="S245" s="27"/>
      <c r="T245" s="27"/>
      <c r="U245" s="27"/>
      <c r="V245" s="27"/>
    </row>
    <row r="246" spans="1:22" ht="13.4" customHeight="1" x14ac:dyDescent="1.1000000000000001">
      <c r="A246" s="83">
        <v>1686</v>
      </c>
      <c r="B246" s="1" t="s">
        <v>90</v>
      </c>
      <c r="C246" s="44" t="s">
        <v>117</v>
      </c>
      <c r="D246" s="2">
        <v>102</v>
      </c>
      <c r="E246" s="45" t="s">
        <v>118</v>
      </c>
      <c r="F246" s="46" t="s">
        <v>119</v>
      </c>
      <c r="G246" s="47" t="s">
        <v>14</v>
      </c>
      <c r="H246" s="48" t="s">
        <v>120</v>
      </c>
      <c r="I246" s="49">
        <v>40.9</v>
      </c>
      <c r="J246" s="120">
        <v>0.12916666666666668</v>
      </c>
      <c r="K246" s="121"/>
      <c r="L246" s="52">
        <v>13.19</v>
      </c>
      <c r="M246" s="114">
        <v>517</v>
      </c>
      <c r="N246" s="3"/>
      <c r="Q246" s="3"/>
      <c r="R246" s="3"/>
      <c r="S246" s="27"/>
      <c r="T246" s="27"/>
      <c r="U246" s="27"/>
      <c r="V246" s="27"/>
    </row>
    <row r="247" spans="1:22" ht="13.4" customHeight="1" x14ac:dyDescent="1.1000000000000001">
      <c r="A247" s="83">
        <v>1685</v>
      </c>
      <c r="B247" s="1" t="s">
        <v>90</v>
      </c>
      <c r="C247" s="44" t="s">
        <v>113</v>
      </c>
      <c r="D247" s="2">
        <v>101</v>
      </c>
      <c r="E247" s="45" t="s">
        <v>122</v>
      </c>
      <c r="F247" s="46" t="s">
        <v>123</v>
      </c>
      <c r="G247" s="47" t="s">
        <v>14</v>
      </c>
      <c r="H247" s="48" t="s">
        <v>124</v>
      </c>
      <c r="I247" s="49">
        <v>7.9</v>
      </c>
      <c r="J247" s="120">
        <v>0.10347222222222223</v>
      </c>
      <c r="K247" s="121"/>
      <c r="L247" s="51">
        <v>3.18</v>
      </c>
      <c r="M247" s="114">
        <v>587</v>
      </c>
      <c r="N247" s="3" t="s">
        <v>15</v>
      </c>
      <c r="Q247" s="3"/>
      <c r="R247" s="3"/>
      <c r="S247" s="27"/>
      <c r="T247" s="27"/>
      <c r="U247" s="27"/>
      <c r="V247" s="27"/>
    </row>
    <row r="248" spans="1:22" ht="13.4" customHeight="1" x14ac:dyDescent="1.1000000000000001">
      <c r="A248" s="83">
        <v>1684</v>
      </c>
      <c r="B248" s="1" t="s">
        <v>90</v>
      </c>
      <c r="C248" s="44" t="s">
        <v>125</v>
      </c>
      <c r="D248" s="2">
        <v>100</v>
      </c>
      <c r="E248" s="45" t="s">
        <v>126</v>
      </c>
      <c r="F248" s="46" t="s">
        <v>127</v>
      </c>
      <c r="G248" s="47" t="s">
        <v>14</v>
      </c>
      <c r="H248" s="48" t="s">
        <v>128</v>
      </c>
      <c r="I248" s="49">
        <v>14</v>
      </c>
      <c r="J248" s="120">
        <v>0.26527777777777778</v>
      </c>
      <c r="K248" s="121"/>
      <c r="L248" s="51">
        <v>2.2000000000000002</v>
      </c>
      <c r="M248" s="114">
        <v>1269</v>
      </c>
      <c r="N248" s="3"/>
      <c r="Q248" s="3"/>
      <c r="R248" s="3"/>
      <c r="S248" s="27"/>
      <c r="T248" s="27"/>
      <c r="U248" s="27"/>
      <c r="V248" s="27"/>
    </row>
    <row r="249" spans="1:22" ht="13.4" customHeight="1" x14ac:dyDescent="1.1000000000000001">
      <c r="A249" s="83">
        <v>1683</v>
      </c>
      <c r="B249" s="1" t="s">
        <v>90</v>
      </c>
      <c r="C249" s="44" t="s">
        <v>129</v>
      </c>
      <c r="D249" s="2">
        <v>52</v>
      </c>
      <c r="E249" s="45" t="s">
        <v>130</v>
      </c>
      <c r="F249" s="46" t="s">
        <v>131</v>
      </c>
      <c r="G249" s="47" t="s">
        <v>14</v>
      </c>
      <c r="H249" s="48" t="s">
        <v>132</v>
      </c>
      <c r="I249" s="49">
        <v>9.1</v>
      </c>
      <c r="J249" s="120">
        <v>0.10555555555555556</v>
      </c>
      <c r="K249" s="121"/>
      <c r="L249" s="51">
        <v>3.59</v>
      </c>
      <c r="M249" s="114">
        <v>369</v>
      </c>
      <c r="N249" s="3"/>
      <c r="O249" s="92"/>
      <c r="P249" s="92"/>
      <c r="Q249" s="3"/>
      <c r="R249" s="3"/>
      <c r="S249" s="27"/>
      <c r="T249" s="27"/>
      <c r="U249" s="27"/>
      <c r="V249" s="27"/>
    </row>
    <row r="250" spans="1:22" ht="13.4" customHeight="1" x14ac:dyDescent="1.1000000000000001">
      <c r="A250" s="83">
        <v>1682</v>
      </c>
      <c r="B250" s="1" t="s">
        <v>90</v>
      </c>
      <c r="C250" s="44" t="s">
        <v>129</v>
      </c>
      <c r="D250" s="2">
        <v>51</v>
      </c>
      <c r="E250" s="45" t="s">
        <v>134</v>
      </c>
      <c r="F250" s="46" t="s">
        <v>135</v>
      </c>
      <c r="G250" s="47" t="s">
        <v>14</v>
      </c>
      <c r="H250" s="48" t="s">
        <v>136</v>
      </c>
      <c r="I250" s="49">
        <v>61.2</v>
      </c>
      <c r="J250" s="120">
        <v>0.21805555555555556</v>
      </c>
      <c r="K250" s="121"/>
      <c r="L250" s="52">
        <v>11.69</v>
      </c>
      <c r="M250" s="114">
        <v>663</v>
      </c>
      <c r="N250" s="3"/>
      <c r="Q250" s="3"/>
      <c r="R250" s="3"/>
      <c r="S250" s="27"/>
      <c r="T250" s="27"/>
      <c r="U250" s="27"/>
      <c r="V250" s="27"/>
    </row>
    <row r="251" spans="1:22" ht="13.4" customHeight="1" x14ac:dyDescent="1.1000000000000001">
      <c r="A251" s="83">
        <v>1681</v>
      </c>
      <c r="B251" s="1" t="s">
        <v>90</v>
      </c>
      <c r="C251" s="44" t="s">
        <v>129</v>
      </c>
      <c r="D251" s="2">
        <v>50</v>
      </c>
      <c r="E251" s="45" t="s">
        <v>137</v>
      </c>
      <c r="F251" s="48" t="s">
        <v>138</v>
      </c>
      <c r="G251" s="47" t="s">
        <v>14</v>
      </c>
      <c r="H251" s="48" t="s">
        <v>139</v>
      </c>
      <c r="I251" s="49">
        <v>44.2</v>
      </c>
      <c r="J251" s="120">
        <v>0.14097222222222222</v>
      </c>
      <c r="K251" s="121"/>
      <c r="L251" s="52">
        <v>13.06</v>
      </c>
      <c r="M251" s="114">
        <v>324</v>
      </c>
      <c r="N251" s="3"/>
      <c r="Q251" s="3"/>
      <c r="R251" s="3"/>
      <c r="S251" s="27"/>
      <c r="T251" s="27"/>
      <c r="U251" s="27"/>
      <c r="V251" s="27"/>
    </row>
    <row r="252" spans="1:22" ht="13.4" customHeight="1" x14ac:dyDescent="1.1000000000000001">
      <c r="A252" s="83">
        <v>1680</v>
      </c>
      <c r="B252" s="1" t="s">
        <v>90</v>
      </c>
      <c r="C252" s="44" t="s">
        <v>129</v>
      </c>
      <c r="D252" s="2">
        <v>49</v>
      </c>
      <c r="E252" s="45" t="s">
        <v>140</v>
      </c>
      <c r="F252" s="48" t="s">
        <v>141</v>
      </c>
      <c r="G252" s="47" t="s">
        <v>14</v>
      </c>
      <c r="H252" s="48" t="s">
        <v>142</v>
      </c>
      <c r="I252" s="49">
        <v>15.7</v>
      </c>
      <c r="J252" s="120">
        <v>0.24513888888888888</v>
      </c>
      <c r="K252" s="121"/>
      <c r="L252" s="51">
        <v>2.67</v>
      </c>
      <c r="M252" s="114">
        <v>1277</v>
      </c>
      <c r="N252" s="3"/>
      <c r="O252" s="92"/>
      <c r="P252" s="92"/>
      <c r="Q252" s="3"/>
      <c r="R252" s="3"/>
      <c r="S252" s="27"/>
      <c r="T252" s="27"/>
      <c r="U252" s="27"/>
      <c r="V252" s="27"/>
    </row>
    <row r="253" spans="1:22" ht="13.4" customHeight="1" x14ac:dyDescent="1.1000000000000001">
      <c r="A253" s="83">
        <v>1679</v>
      </c>
      <c r="B253" s="1" t="s">
        <v>90</v>
      </c>
      <c r="C253" s="44" t="s">
        <v>129</v>
      </c>
      <c r="D253" s="2">
        <v>48</v>
      </c>
      <c r="E253" s="45" t="s">
        <v>144</v>
      </c>
      <c r="F253" s="48" t="s">
        <v>145</v>
      </c>
      <c r="G253" s="47" t="s">
        <v>14</v>
      </c>
      <c r="H253" s="48" t="s">
        <v>146</v>
      </c>
      <c r="I253" s="49">
        <v>7.4</v>
      </c>
      <c r="J253" s="120">
        <v>8.2638888888888887E-2</v>
      </c>
      <c r="K253" s="121"/>
      <c r="L253" s="51">
        <v>3.73</v>
      </c>
      <c r="M253" s="114">
        <v>663</v>
      </c>
      <c r="N253" s="3" t="s">
        <v>15</v>
      </c>
      <c r="Q253" s="3"/>
      <c r="R253" s="3"/>
      <c r="S253" s="27"/>
      <c r="T253" s="27"/>
      <c r="U253" s="27"/>
      <c r="V253" s="27"/>
    </row>
    <row r="254" spans="1:22" ht="13.4" customHeight="1" x14ac:dyDescent="1.1000000000000001">
      <c r="A254" s="83">
        <v>1678</v>
      </c>
      <c r="B254" s="1" t="s">
        <v>90</v>
      </c>
      <c r="C254" s="44" t="s">
        <v>129</v>
      </c>
      <c r="D254" s="2">
        <v>47</v>
      </c>
      <c r="E254" s="45" t="s">
        <v>147</v>
      </c>
      <c r="F254" s="48" t="s">
        <v>148</v>
      </c>
      <c r="G254" s="47" t="s">
        <v>14</v>
      </c>
      <c r="H254" s="48" t="s">
        <v>149</v>
      </c>
      <c r="I254" s="49">
        <v>8</v>
      </c>
      <c r="J254" s="120" t="s">
        <v>150</v>
      </c>
      <c r="K254" s="121"/>
      <c r="L254" s="51">
        <v>3.27</v>
      </c>
      <c r="M254" s="114">
        <v>597</v>
      </c>
      <c r="N254" s="3" t="s">
        <v>15</v>
      </c>
      <c r="Q254" s="3"/>
      <c r="R254" s="3"/>
      <c r="S254" s="27"/>
      <c r="T254" s="27"/>
      <c r="U254" s="27"/>
      <c r="V254" s="27"/>
    </row>
    <row r="255" spans="1:22" ht="13.4" customHeight="1" x14ac:dyDescent="1.1000000000000001">
      <c r="A255" s="83">
        <v>1677</v>
      </c>
      <c r="B255" s="1" t="s">
        <v>90</v>
      </c>
      <c r="C255" s="44" t="s">
        <v>129</v>
      </c>
      <c r="D255" s="2">
        <v>46</v>
      </c>
      <c r="E255" s="45" t="s">
        <v>151</v>
      </c>
      <c r="F255" s="48" t="s">
        <v>152</v>
      </c>
      <c r="G255" s="47" t="s">
        <v>14</v>
      </c>
      <c r="H255" s="48" t="s">
        <v>153</v>
      </c>
      <c r="I255" s="49">
        <v>13</v>
      </c>
      <c r="J255" s="120">
        <v>0.17361111111111113</v>
      </c>
      <c r="K255" s="121"/>
      <c r="L255" s="51">
        <v>3.12</v>
      </c>
      <c r="M255" s="114">
        <v>703</v>
      </c>
      <c r="N255" s="3"/>
      <c r="O255" s="92"/>
      <c r="P255" s="92"/>
      <c r="Q255" s="3"/>
      <c r="R255" s="3"/>
      <c r="S255" s="27"/>
      <c r="T255" s="27"/>
      <c r="U255" s="27"/>
      <c r="V255" s="27"/>
    </row>
    <row r="256" spans="1:22" ht="13.4" customHeight="1" x14ac:dyDescent="1.1000000000000001">
      <c r="A256" s="83">
        <v>1676</v>
      </c>
      <c r="B256" s="1" t="s">
        <v>90</v>
      </c>
      <c r="C256" s="44" t="s">
        <v>129</v>
      </c>
      <c r="D256" s="2">
        <v>45</v>
      </c>
      <c r="E256" s="45" t="s">
        <v>155</v>
      </c>
      <c r="F256" s="48" t="s">
        <v>156</v>
      </c>
      <c r="G256" s="47" t="s">
        <v>14</v>
      </c>
      <c r="H256" s="48" t="s">
        <v>157</v>
      </c>
      <c r="I256" s="49">
        <v>9.9</v>
      </c>
      <c r="J256" s="120">
        <v>0.16458333333333333</v>
      </c>
      <c r="K256" s="121"/>
      <c r="L256" s="51">
        <v>2.5099999999999998</v>
      </c>
      <c r="M256" s="114">
        <v>707</v>
      </c>
      <c r="N256" s="3"/>
      <c r="Q256" s="3"/>
      <c r="R256" s="3"/>
      <c r="S256" s="27"/>
      <c r="T256" s="27"/>
      <c r="U256" s="27"/>
      <c r="V256" s="27"/>
    </row>
    <row r="257" spans="1:22" ht="13.4" customHeight="1" x14ac:dyDescent="1.1000000000000001">
      <c r="A257" s="83">
        <v>1675</v>
      </c>
      <c r="B257" s="1" t="s">
        <v>90</v>
      </c>
      <c r="C257" s="44" t="s">
        <v>129</v>
      </c>
      <c r="D257" s="2">
        <v>44</v>
      </c>
      <c r="E257" s="45" t="s">
        <v>158</v>
      </c>
      <c r="F257" s="48" t="s">
        <v>159</v>
      </c>
      <c r="G257" s="47" t="s">
        <v>14</v>
      </c>
      <c r="H257" s="48" t="s">
        <v>160</v>
      </c>
      <c r="I257" s="49">
        <v>10.4</v>
      </c>
      <c r="J257" s="120">
        <v>0.10069444444444443</v>
      </c>
      <c r="K257" s="121"/>
      <c r="L257" s="50">
        <v>4.3</v>
      </c>
      <c r="M257" s="114">
        <v>328</v>
      </c>
      <c r="N257" s="3"/>
      <c r="Q257" s="3"/>
      <c r="R257" s="3"/>
      <c r="S257" s="27"/>
      <c r="T257" s="27"/>
      <c r="U257" s="27"/>
      <c r="V257" s="27"/>
    </row>
    <row r="258" spans="1:22" ht="13.4" customHeight="1" x14ac:dyDescent="1.1000000000000001">
      <c r="A258" s="83">
        <v>1674</v>
      </c>
      <c r="B258" s="1" t="s">
        <v>90</v>
      </c>
      <c r="C258" s="44" t="s">
        <v>129</v>
      </c>
      <c r="D258" s="2">
        <v>43</v>
      </c>
      <c r="E258" s="45" t="s">
        <v>161</v>
      </c>
      <c r="F258" s="48" t="s">
        <v>162</v>
      </c>
      <c r="G258" s="47" t="s">
        <v>14</v>
      </c>
      <c r="H258" s="48" t="s">
        <v>163</v>
      </c>
      <c r="I258" s="49">
        <v>12</v>
      </c>
      <c r="J258" s="120">
        <v>0.1173611111111111</v>
      </c>
      <c r="K258" s="121"/>
      <c r="L258" s="50">
        <v>4.26</v>
      </c>
      <c r="M258" s="114">
        <v>284</v>
      </c>
      <c r="N258" s="3"/>
      <c r="O258" s="92"/>
      <c r="P258" s="92"/>
      <c r="Q258" s="3"/>
      <c r="R258" s="3"/>
      <c r="S258" s="27"/>
      <c r="T258" s="27"/>
      <c r="U258" s="27"/>
      <c r="V258" s="27"/>
    </row>
    <row r="259" spans="1:22" ht="13.4" customHeight="1" x14ac:dyDescent="1.1000000000000001">
      <c r="A259" s="83">
        <v>1673</v>
      </c>
      <c r="B259" s="1" t="s">
        <v>90</v>
      </c>
      <c r="C259" s="44" t="s">
        <v>129</v>
      </c>
      <c r="D259" s="2">
        <v>42</v>
      </c>
      <c r="E259" s="45" t="s">
        <v>165</v>
      </c>
      <c r="F259" s="48" t="s">
        <v>166</v>
      </c>
      <c r="G259" s="47" t="s">
        <v>14</v>
      </c>
      <c r="H259" s="48" t="s">
        <v>167</v>
      </c>
      <c r="I259" s="49">
        <v>10.9</v>
      </c>
      <c r="J259" s="120">
        <v>0.14375000000000002</v>
      </c>
      <c r="K259" s="121"/>
      <c r="L259" s="51">
        <v>3.16</v>
      </c>
      <c r="M259" s="114">
        <v>508</v>
      </c>
      <c r="N259" s="3"/>
      <c r="Q259" s="3"/>
      <c r="R259" s="3"/>
      <c r="S259" s="27"/>
      <c r="T259" s="27"/>
      <c r="U259" s="27"/>
      <c r="V259" s="27"/>
    </row>
    <row r="260" spans="1:22" ht="13.4" customHeight="1" x14ac:dyDescent="1.1000000000000001">
      <c r="A260" s="83">
        <v>1672</v>
      </c>
      <c r="B260" s="1" t="s">
        <v>90</v>
      </c>
      <c r="C260" s="44" t="s">
        <v>129</v>
      </c>
      <c r="D260" s="2">
        <v>41</v>
      </c>
      <c r="E260" s="45" t="s">
        <v>168</v>
      </c>
      <c r="F260" s="48" t="s">
        <v>169</v>
      </c>
      <c r="G260" s="47" t="s">
        <v>14</v>
      </c>
      <c r="H260" s="48" t="s">
        <v>170</v>
      </c>
      <c r="I260" s="49">
        <v>15.7</v>
      </c>
      <c r="J260" s="120">
        <v>0.17986111111111111</v>
      </c>
      <c r="K260" s="121"/>
      <c r="L260" s="51">
        <v>3.64</v>
      </c>
      <c r="M260" s="114">
        <v>1139</v>
      </c>
      <c r="N260" s="3" t="s">
        <v>15</v>
      </c>
      <c r="Q260" s="3"/>
      <c r="R260" s="3"/>
      <c r="S260" s="27"/>
      <c r="T260" s="27"/>
      <c r="U260" s="27"/>
      <c r="V260" s="27"/>
    </row>
    <row r="261" spans="1:22" ht="13.4" customHeight="1" x14ac:dyDescent="1.1000000000000001">
      <c r="A261" s="83">
        <v>1671</v>
      </c>
      <c r="B261" s="1" t="s">
        <v>90</v>
      </c>
      <c r="C261" s="44" t="s">
        <v>129</v>
      </c>
      <c r="D261" s="2">
        <v>40</v>
      </c>
      <c r="E261" s="45" t="s">
        <v>171</v>
      </c>
      <c r="F261" s="48" t="s">
        <v>172</v>
      </c>
      <c r="G261" s="47" t="s">
        <v>14</v>
      </c>
      <c r="H261" s="48" t="s">
        <v>173</v>
      </c>
      <c r="I261" s="49">
        <v>40.700000000000003</v>
      </c>
      <c r="J261" s="120">
        <v>0.13680555555555554</v>
      </c>
      <c r="K261" s="121"/>
      <c r="L261" s="52">
        <v>12.4</v>
      </c>
      <c r="M261" s="114">
        <v>697</v>
      </c>
      <c r="N261" s="3"/>
      <c r="O261" s="92"/>
      <c r="P261" s="92"/>
      <c r="Q261" s="3"/>
      <c r="R261" s="3"/>
      <c r="S261" s="27"/>
      <c r="T261" s="27"/>
      <c r="U261" s="27"/>
      <c r="V261" s="27"/>
    </row>
    <row r="262" spans="1:22" ht="13.4" customHeight="1" x14ac:dyDescent="1.1000000000000001">
      <c r="A262" s="83">
        <v>1670</v>
      </c>
      <c r="B262" s="1" t="s">
        <v>90</v>
      </c>
      <c r="C262" s="44" t="s">
        <v>129</v>
      </c>
      <c r="D262" s="2">
        <v>39</v>
      </c>
      <c r="E262" s="45" t="s">
        <v>175</v>
      </c>
      <c r="F262" s="48" t="s">
        <v>176</v>
      </c>
      <c r="G262" s="47" t="s">
        <v>14</v>
      </c>
      <c r="H262" s="48" t="s">
        <v>177</v>
      </c>
      <c r="I262" s="49">
        <v>15.7</v>
      </c>
      <c r="J262" s="120">
        <v>0.19305555555555554</v>
      </c>
      <c r="K262" s="121"/>
      <c r="L262" s="51">
        <v>3.39</v>
      </c>
      <c r="M262" s="114">
        <v>1020</v>
      </c>
      <c r="N262" s="3"/>
      <c r="Q262" s="3"/>
      <c r="R262" s="3"/>
      <c r="S262" s="27"/>
      <c r="T262" s="27"/>
      <c r="U262" s="27"/>
      <c r="V262" s="27"/>
    </row>
    <row r="263" spans="1:22" ht="13.4" customHeight="1" x14ac:dyDescent="1.1000000000000001">
      <c r="A263" s="83">
        <v>1669</v>
      </c>
      <c r="B263" s="1" t="s">
        <v>90</v>
      </c>
      <c r="C263" s="44" t="s">
        <v>129</v>
      </c>
      <c r="D263" s="2">
        <v>38</v>
      </c>
      <c r="E263" s="45" t="s">
        <v>178</v>
      </c>
      <c r="F263" s="48" t="s">
        <v>179</v>
      </c>
      <c r="G263" s="47" t="s">
        <v>14</v>
      </c>
      <c r="H263" s="48" t="s">
        <v>4957</v>
      </c>
      <c r="I263" s="49">
        <v>11.9</v>
      </c>
      <c r="J263" s="120">
        <v>0.21944444444444444</v>
      </c>
      <c r="K263" s="121"/>
      <c r="L263" s="51">
        <v>2.2599999999999998</v>
      </c>
      <c r="M263" s="114">
        <v>1117</v>
      </c>
      <c r="N263" s="3"/>
      <c r="Q263" s="3"/>
      <c r="R263" s="3"/>
      <c r="S263" s="27"/>
      <c r="T263" s="27"/>
      <c r="U263" s="27"/>
      <c r="V263" s="27"/>
    </row>
    <row r="264" spans="1:22" ht="13.4" customHeight="1" x14ac:dyDescent="1.1000000000000001">
      <c r="A264" s="83">
        <v>1668</v>
      </c>
      <c r="B264" s="1" t="s">
        <v>90</v>
      </c>
      <c r="C264" s="44" t="s">
        <v>129</v>
      </c>
      <c r="D264" s="2">
        <v>37</v>
      </c>
      <c r="E264" s="45" t="s">
        <v>180</v>
      </c>
      <c r="F264" s="48" t="s">
        <v>181</v>
      </c>
      <c r="G264" s="47" t="s">
        <v>14</v>
      </c>
      <c r="H264" s="48" t="s">
        <v>182</v>
      </c>
      <c r="I264" s="49">
        <v>62.8</v>
      </c>
      <c r="J264" s="120">
        <v>0.22569444444444445</v>
      </c>
      <c r="K264" s="121"/>
      <c r="L264" s="52">
        <v>11.59</v>
      </c>
      <c r="M264" s="114">
        <v>357</v>
      </c>
      <c r="N264" s="3"/>
      <c r="O264" s="92"/>
      <c r="P264" s="92"/>
      <c r="Q264" s="3"/>
      <c r="R264" s="3"/>
      <c r="S264" s="27"/>
      <c r="T264" s="27"/>
      <c r="U264" s="27"/>
      <c r="V264" s="27"/>
    </row>
    <row r="265" spans="1:22" ht="13.4" customHeight="1" x14ac:dyDescent="1.1000000000000001">
      <c r="A265" s="83">
        <v>1667</v>
      </c>
      <c r="B265" s="1" t="s">
        <v>90</v>
      </c>
      <c r="C265" s="44" t="s">
        <v>129</v>
      </c>
      <c r="D265" s="2">
        <v>36</v>
      </c>
      <c r="E265" s="45" t="s">
        <v>184</v>
      </c>
      <c r="F265" s="48" t="s">
        <v>185</v>
      </c>
      <c r="G265" s="47" t="s">
        <v>14</v>
      </c>
      <c r="H265" s="48" t="s">
        <v>186</v>
      </c>
      <c r="I265" s="49">
        <v>11.5</v>
      </c>
      <c r="J265" s="120">
        <v>0.11388888888888889</v>
      </c>
      <c r="K265" s="121"/>
      <c r="L265" s="50">
        <v>4.21</v>
      </c>
      <c r="M265" s="114">
        <v>294</v>
      </c>
      <c r="N265" s="3"/>
      <c r="Q265" s="3"/>
      <c r="R265" s="3"/>
      <c r="S265" s="27"/>
      <c r="T265" s="27"/>
      <c r="U265" s="27"/>
      <c r="V265" s="27"/>
    </row>
    <row r="266" spans="1:22" ht="13.4" customHeight="1" x14ac:dyDescent="1.1000000000000001">
      <c r="A266" s="83">
        <v>1666</v>
      </c>
      <c r="B266" s="1" t="s">
        <v>90</v>
      </c>
      <c r="C266" s="44" t="s">
        <v>129</v>
      </c>
      <c r="D266" s="2">
        <v>35</v>
      </c>
      <c r="E266" s="45" t="s">
        <v>187</v>
      </c>
      <c r="F266" s="46" t="s">
        <v>188</v>
      </c>
      <c r="G266" s="47" t="s">
        <v>14</v>
      </c>
      <c r="H266" s="48" t="s">
        <v>189</v>
      </c>
      <c r="I266" s="49">
        <v>10.3</v>
      </c>
      <c r="J266" s="120">
        <v>0.12708333333333333</v>
      </c>
      <c r="K266" s="121"/>
      <c r="L266" s="51">
        <v>3.38</v>
      </c>
      <c r="M266" s="114">
        <v>484</v>
      </c>
      <c r="N266" s="3"/>
      <c r="Q266" s="3"/>
      <c r="R266" s="3"/>
      <c r="S266" s="27"/>
      <c r="T266" s="27"/>
      <c r="U266" s="27"/>
      <c r="V266" s="27"/>
    </row>
    <row r="267" spans="1:22" ht="13.4" customHeight="1" x14ac:dyDescent="1.1000000000000001">
      <c r="A267" s="83">
        <v>1665</v>
      </c>
      <c r="B267" s="1" t="s">
        <v>90</v>
      </c>
      <c r="C267" s="44" t="s">
        <v>129</v>
      </c>
      <c r="D267" s="2">
        <v>34</v>
      </c>
      <c r="E267" s="45" t="s">
        <v>190</v>
      </c>
      <c r="F267" s="46" t="s">
        <v>191</v>
      </c>
      <c r="G267" s="47" t="s">
        <v>14</v>
      </c>
      <c r="H267" s="48" t="s">
        <v>192</v>
      </c>
      <c r="I267" s="49">
        <v>15.6</v>
      </c>
      <c r="J267" s="120">
        <v>0.18541666666666667</v>
      </c>
      <c r="K267" s="121"/>
      <c r="L267" s="51">
        <v>3.51</v>
      </c>
      <c r="M267" s="114">
        <v>888</v>
      </c>
      <c r="N267" s="3"/>
      <c r="O267" s="92"/>
      <c r="P267" s="92"/>
      <c r="Q267" s="3"/>
      <c r="R267" s="3"/>
      <c r="S267" s="27"/>
      <c r="T267" s="27"/>
      <c r="U267" s="27"/>
      <c r="V267" s="27"/>
    </row>
    <row r="268" spans="1:22" ht="13.4" customHeight="1" x14ac:dyDescent="1.1000000000000001">
      <c r="A268" s="83">
        <v>1664</v>
      </c>
      <c r="B268" s="1" t="s">
        <v>90</v>
      </c>
      <c r="C268" s="44" t="s">
        <v>129</v>
      </c>
      <c r="D268" s="2">
        <v>33</v>
      </c>
      <c r="E268" s="45" t="s">
        <v>194</v>
      </c>
      <c r="F268" s="46" t="s">
        <v>195</v>
      </c>
      <c r="G268" s="47" t="s">
        <v>14</v>
      </c>
      <c r="H268" s="48" t="s">
        <v>196</v>
      </c>
      <c r="I268" s="49">
        <v>8</v>
      </c>
      <c r="J268" s="120">
        <v>9.6527777777777768E-2</v>
      </c>
      <c r="K268" s="121"/>
      <c r="L268" s="51">
        <v>3.45</v>
      </c>
      <c r="M268" s="114">
        <v>417</v>
      </c>
      <c r="N268" s="3"/>
      <c r="Q268" s="3"/>
      <c r="R268" s="3"/>
      <c r="S268" s="27"/>
      <c r="T268" s="27"/>
      <c r="U268" s="27"/>
      <c r="V268" s="27"/>
    </row>
    <row r="269" spans="1:22" ht="13.4" customHeight="1" x14ac:dyDescent="1.1000000000000001">
      <c r="A269" s="83">
        <v>1663</v>
      </c>
      <c r="B269" s="1" t="s">
        <v>90</v>
      </c>
      <c r="C269" s="44" t="s">
        <v>129</v>
      </c>
      <c r="D269" s="2">
        <v>32</v>
      </c>
      <c r="E269" s="45" t="s">
        <v>197</v>
      </c>
      <c r="F269" s="46" t="s">
        <v>198</v>
      </c>
      <c r="G269" s="47" t="s">
        <v>14</v>
      </c>
      <c r="H269" s="48" t="s">
        <v>199</v>
      </c>
      <c r="I269" s="49">
        <v>11</v>
      </c>
      <c r="J269" s="120">
        <v>0.1076388888888889</v>
      </c>
      <c r="K269" s="121"/>
      <c r="L269" s="50">
        <v>4.26</v>
      </c>
      <c r="M269" s="114">
        <v>147</v>
      </c>
      <c r="N269" s="3"/>
      <c r="Q269" s="3"/>
      <c r="R269" s="3"/>
      <c r="S269" s="27"/>
      <c r="T269" s="27"/>
      <c r="U269" s="27"/>
      <c r="V269" s="27"/>
    </row>
    <row r="270" spans="1:22" ht="13.4" customHeight="1" x14ac:dyDescent="1.1000000000000001">
      <c r="A270" s="83">
        <v>1662</v>
      </c>
      <c r="B270" s="1" t="s">
        <v>90</v>
      </c>
      <c r="C270" s="44" t="s">
        <v>129</v>
      </c>
      <c r="D270" s="2">
        <v>31</v>
      </c>
      <c r="E270" s="45" t="s">
        <v>200</v>
      </c>
      <c r="F270" s="46" t="s">
        <v>201</v>
      </c>
      <c r="G270" s="47" t="s">
        <v>14</v>
      </c>
      <c r="H270" s="48" t="s">
        <v>202</v>
      </c>
      <c r="I270" s="49">
        <v>10.9</v>
      </c>
      <c r="J270" s="120">
        <v>0.17222222222222225</v>
      </c>
      <c r="K270" s="121"/>
      <c r="L270" s="51">
        <v>2.64</v>
      </c>
      <c r="M270" s="114">
        <v>817</v>
      </c>
      <c r="N270" s="3" t="s">
        <v>15</v>
      </c>
      <c r="O270" s="92"/>
      <c r="P270" s="92"/>
      <c r="Q270" s="3"/>
      <c r="R270" s="3"/>
      <c r="S270" s="27"/>
      <c r="T270" s="27"/>
      <c r="U270" s="27"/>
      <c r="V270" s="27"/>
    </row>
    <row r="271" spans="1:22" ht="13.4" customHeight="1" x14ac:dyDescent="1.1000000000000001">
      <c r="A271" s="83">
        <v>1661</v>
      </c>
      <c r="B271" s="1" t="s">
        <v>90</v>
      </c>
      <c r="C271" s="44" t="s">
        <v>129</v>
      </c>
      <c r="D271" s="2">
        <v>30</v>
      </c>
      <c r="E271" s="45" t="s">
        <v>204</v>
      </c>
      <c r="F271" s="46" t="s">
        <v>205</v>
      </c>
      <c r="G271" s="47" t="s">
        <v>14</v>
      </c>
      <c r="H271" s="48" t="s">
        <v>206</v>
      </c>
      <c r="I271" s="49">
        <v>24.5</v>
      </c>
      <c r="J271" s="120">
        <v>9.1666666666666674E-2</v>
      </c>
      <c r="K271" s="121"/>
      <c r="L271" s="52">
        <v>11.4</v>
      </c>
      <c r="M271" s="114">
        <v>418</v>
      </c>
      <c r="N271" s="3"/>
      <c r="Q271" s="3"/>
      <c r="R271" s="3"/>
      <c r="S271" s="27"/>
      <c r="T271" s="27"/>
      <c r="U271" s="27"/>
      <c r="V271" s="27"/>
    </row>
    <row r="272" spans="1:22" ht="13.4" customHeight="1" x14ac:dyDescent="1.1000000000000001">
      <c r="A272" s="83">
        <v>1660</v>
      </c>
      <c r="B272" s="1" t="s">
        <v>90</v>
      </c>
      <c r="C272" s="44" t="s">
        <v>129</v>
      </c>
      <c r="D272" s="2">
        <v>29</v>
      </c>
      <c r="E272" s="45" t="s">
        <v>207</v>
      </c>
      <c r="F272" s="46" t="s">
        <v>208</v>
      </c>
      <c r="G272" s="47" t="s">
        <v>14</v>
      </c>
      <c r="H272" s="48" t="s">
        <v>209</v>
      </c>
      <c r="I272" s="49">
        <v>8.3000000000000007</v>
      </c>
      <c r="J272" s="120">
        <v>9.7916666666666666E-2</v>
      </c>
      <c r="K272" s="121"/>
      <c r="L272" s="51">
        <v>3.53</v>
      </c>
      <c r="M272" s="114">
        <v>728</v>
      </c>
      <c r="N272" s="3" t="s">
        <v>15</v>
      </c>
      <c r="Q272" s="3"/>
      <c r="R272" s="3"/>
      <c r="S272" s="27"/>
      <c r="T272" s="27"/>
      <c r="U272" s="27"/>
      <c r="V272" s="27"/>
    </row>
    <row r="273" spans="1:22" ht="13.4" customHeight="1" x14ac:dyDescent="1.1000000000000001">
      <c r="A273" s="83">
        <v>1659</v>
      </c>
      <c r="B273" s="1" t="s">
        <v>90</v>
      </c>
      <c r="C273" s="44" t="s">
        <v>129</v>
      </c>
      <c r="D273" s="2">
        <v>28</v>
      </c>
      <c r="E273" s="45" t="s">
        <v>210</v>
      </c>
      <c r="F273" s="46" t="s">
        <v>211</v>
      </c>
      <c r="G273" s="47" t="s">
        <v>14</v>
      </c>
      <c r="H273" s="48" t="s">
        <v>212</v>
      </c>
      <c r="I273" s="49">
        <v>17</v>
      </c>
      <c r="J273" s="120">
        <v>0.22847222222222222</v>
      </c>
      <c r="K273" s="121"/>
      <c r="L273" s="51">
        <v>3.1</v>
      </c>
      <c r="M273" s="114">
        <v>1229</v>
      </c>
      <c r="N273" s="3"/>
      <c r="O273" s="92"/>
      <c r="P273" s="92"/>
      <c r="Q273" s="3"/>
      <c r="R273" s="3"/>
      <c r="S273" s="27"/>
      <c r="T273" s="27"/>
      <c r="U273" s="27"/>
      <c r="V273" s="27"/>
    </row>
    <row r="274" spans="1:22" ht="13.4" customHeight="1" x14ac:dyDescent="1.1000000000000001">
      <c r="A274" s="83">
        <v>1658</v>
      </c>
      <c r="B274" s="1" t="s">
        <v>90</v>
      </c>
      <c r="C274" s="44" t="s">
        <v>129</v>
      </c>
      <c r="D274" s="2">
        <v>27</v>
      </c>
      <c r="E274" s="45" t="s">
        <v>214</v>
      </c>
      <c r="F274" s="46" t="s">
        <v>215</v>
      </c>
      <c r="G274" s="47" t="s">
        <v>14</v>
      </c>
      <c r="H274" s="48" t="s">
        <v>216</v>
      </c>
      <c r="I274" s="49">
        <v>44.6</v>
      </c>
      <c r="J274" s="120">
        <v>0.18819444444444444</v>
      </c>
      <c r="K274" s="121"/>
      <c r="L274" s="52">
        <v>9.8699999999999992</v>
      </c>
      <c r="M274" s="114">
        <v>350</v>
      </c>
      <c r="N274" s="3"/>
      <c r="Q274" s="3"/>
      <c r="R274" s="3"/>
      <c r="S274" s="27"/>
      <c r="T274" s="27"/>
      <c r="U274" s="27"/>
      <c r="V274" s="27"/>
    </row>
    <row r="275" spans="1:22" ht="13.4" customHeight="1" x14ac:dyDescent="1.1000000000000001">
      <c r="A275" s="83">
        <v>1657</v>
      </c>
      <c r="B275" s="1" t="s">
        <v>90</v>
      </c>
      <c r="C275" s="44" t="s">
        <v>217</v>
      </c>
      <c r="D275" s="2">
        <v>99</v>
      </c>
      <c r="E275" s="45" t="s">
        <v>218</v>
      </c>
      <c r="F275" s="46" t="s">
        <v>219</v>
      </c>
      <c r="G275" s="47" t="s">
        <v>14</v>
      </c>
      <c r="H275" s="48" t="s">
        <v>220</v>
      </c>
      <c r="I275" s="49">
        <v>13.7</v>
      </c>
      <c r="J275" s="120">
        <v>0.1875</v>
      </c>
      <c r="K275" s="121"/>
      <c r="L275" s="51">
        <v>3.04</v>
      </c>
      <c r="M275" s="114">
        <v>998</v>
      </c>
      <c r="N275" s="3"/>
      <c r="Q275" s="3"/>
      <c r="R275" s="3"/>
      <c r="S275" s="27"/>
      <c r="T275" s="27"/>
      <c r="U275" s="27"/>
      <c r="V275" s="27"/>
    </row>
    <row r="276" spans="1:22" ht="13.4" customHeight="1" x14ac:dyDescent="1.1000000000000001">
      <c r="A276" s="83">
        <v>1656</v>
      </c>
      <c r="B276" s="1" t="s">
        <v>90</v>
      </c>
      <c r="C276" s="44" t="s">
        <v>217</v>
      </c>
      <c r="D276" s="2">
        <v>98</v>
      </c>
      <c r="E276" s="45" t="s">
        <v>221</v>
      </c>
      <c r="F276" s="46" t="s">
        <v>222</v>
      </c>
      <c r="G276" s="47" t="s">
        <v>14</v>
      </c>
      <c r="H276" s="48" t="s">
        <v>223</v>
      </c>
      <c r="I276" s="49">
        <v>25.2</v>
      </c>
      <c r="J276" s="120">
        <v>9.2361111111111116E-2</v>
      </c>
      <c r="K276" s="121"/>
      <c r="L276" s="52">
        <v>11.37</v>
      </c>
      <c r="M276" s="114">
        <v>180</v>
      </c>
      <c r="N276" s="3"/>
      <c r="O276" s="92"/>
      <c r="P276" s="92"/>
      <c r="Q276" s="3"/>
      <c r="R276" s="3"/>
      <c r="S276" s="27"/>
      <c r="T276" s="27"/>
      <c r="U276" s="27"/>
      <c r="V276" s="27"/>
    </row>
    <row r="277" spans="1:22" ht="13.4" customHeight="1" x14ac:dyDescent="1.1000000000000001">
      <c r="A277" s="83">
        <v>1655</v>
      </c>
      <c r="B277" s="1" t="s">
        <v>90</v>
      </c>
      <c r="C277" s="44" t="s">
        <v>217</v>
      </c>
      <c r="D277" s="2">
        <v>97</v>
      </c>
      <c r="E277" s="45" t="s">
        <v>225</v>
      </c>
      <c r="F277" s="46" t="s">
        <v>226</v>
      </c>
      <c r="G277" s="47" t="s">
        <v>14</v>
      </c>
      <c r="H277" s="48" t="s">
        <v>227</v>
      </c>
      <c r="I277" s="49">
        <v>7.5</v>
      </c>
      <c r="J277" s="120">
        <v>0.10694444444444444</v>
      </c>
      <c r="K277" s="121"/>
      <c r="L277" s="51">
        <v>2.92</v>
      </c>
      <c r="M277" s="114">
        <v>624</v>
      </c>
      <c r="N277" s="3" t="s">
        <v>15</v>
      </c>
      <c r="Q277" s="3"/>
      <c r="R277" s="3"/>
      <c r="S277" s="27"/>
      <c r="T277" s="27"/>
      <c r="U277" s="27"/>
      <c r="V277" s="27"/>
    </row>
    <row r="278" spans="1:22" ht="13.4" customHeight="1" x14ac:dyDescent="1.1000000000000001">
      <c r="A278" s="83">
        <v>1654</v>
      </c>
      <c r="B278" s="1" t="s">
        <v>90</v>
      </c>
      <c r="C278" s="44" t="s">
        <v>217</v>
      </c>
      <c r="D278" s="2">
        <v>96</v>
      </c>
      <c r="E278" s="45" t="s">
        <v>228</v>
      </c>
      <c r="F278" s="46" t="s">
        <v>229</v>
      </c>
      <c r="G278" s="47" t="s">
        <v>14</v>
      </c>
      <c r="H278" s="48" t="s">
        <v>4545</v>
      </c>
      <c r="I278" s="49">
        <v>42.7</v>
      </c>
      <c r="J278" s="120">
        <v>0.14027777777777778</v>
      </c>
      <c r="K278" s="121"/>
      <c r="L278" s="52">
        <v>12.68</v>
      </c>
      <c r="M278" s="114">
        <v>1890</v>
      </c>
      <c r="N278" s="3"/>
      <c r="Q278" s="3"/>
      <c r="R278" s="3"/>
      <c r="S278" s="27"/>
      <c r="T278" s="27"/>
      <c r="U278" s="27"/>
      <c r="V278" s="27"/>
    </row>
    <row r="279" spans="1:22" ht="13.4" customHeight="1" x14ac:dyDescent="1.1000000000000001">
      <c r="A279" s="83">
        <v>1653</v>
      </c>
      <c r="B279" s="1" t="s">
        <v>90</v>
      </c>
      <c r="C279" s="44" t="s">
        <v>217</v>
      </c>
      <c r="D279" s="2">
        <v>95</v>
      </c>
      <c r="E279" s="45" t="s">
        <v>230</v>
      </c>
      <c r="F279" s="46" t="s">
        <v>231</v>
      </c>
      <c r="G279" s="47" t="s">
        <v>14</v>
      </c>
      <c r="H279" s="48" t="s">
        <v>232</v>
      </c>
      <c r="I279" s="49">
        <v>20.7</v>
      </c>
      <c r="J279" s="120">
        <v>0.27430555555555552</v>
      </c>
      <c r="K279" s="121"/>
      <c r="L279" s="51">
        <v>3.14</v>
      </c>
      <c r="M279" s="114">
        <v>1635</v>
      </c>
      <c r="N279" s="3"/>
      <c r="O279" s="92"/>
      <c r="P279" s="92"/>
      <c r="Q279" s="3"/>
      <c r="R279" s="3"/>
      <c r="S279" s="27"/>
      <c r="T279" s="27"/>
      <c r="U279" s="27"/>
      <c r="V279" s="27"/>
    </row>
    <row r="280" spans="1:22" ht="13.4" customHeight="1" x14ac:dyDescent="1.1000000000000001">
      <c r="A280" s="83">
        <v>1652</v>
      </c>
      <c r="B280" s="1" t="s">
        <v>90</v>
      </c>
      <c r="C280" s="44" t="s">
        <v>217</v>
      </c>
      <c r="D280" s="2">
        <v>94</v>
      </c>
      <c r="E280" s="45" t="s">
        <v>234</v>
      </c>
      <c r="F280" s="46" t="s">
        <v>235</v>
      </c>
      <c r="G280" s="47" t="s">
        <v>14</v>
      </c>
      <c r="H280" s="48" t="s">
        <v>236</v>
      </c>
      <c r="I280" s="49">
        <v>7.2</v>
      </c>
      <c r="J280" s="120">
        <v>0.1013888888888889</v>
      </c>
      <c r="K280" s="121"/>
      <c r="L280" s="51">
        <v>2.96</v>
      </c>
      <c r="M280" s="114">
        <v>571</v>
      </c>
      <c r="N280" s="3" t="s">
        <v>15</v>
      </c>
      <c r="Q280" s="3"/>
      <c r="R280" s="3"/>
      <c r="S280" s="27"/>
      <c r="T280" s="27"/>
      <c r="U280" s="27"/>
      <c r="V280" s="27"/>
    </row>
    <row r="281" spans="1:22" ht="13.4" customHeight="1" x14ac:dyDescent="1.1000000000000001">
      <c r="A281" s="83">
        <v>1651</v>
      </c>
      <c r="B281" s="1" t="s">
        <v>90</v>
      </c>
      <c r="C281" s="44" t="s">
        <v>217</v>
      </c>
      <c r="D281" s="2">
        <v>93</v>
      </c>
      <c r="E281" s="45" t="s">
        <v>237</v>
      </c>
      <c r="F281" s="46" t="s">
        <v>238</v>
      </c>
      <c r="G281" s="47" t="s">
        <v>14</v>
      </c>
      <c r="H281" s="48" t="s">
        <v>239</v>
      </c>
      <c r="I281" s="49">
        <v>17.2</v>
      </c>
      <c r="J281" s="120">
        <v>0.22152777777777777</v>
      </c>
      <c r="K281" s="121"/>
      <c r="L281" s="51">
        <v>3.24</v>
      </c>
      <c r="M281" s="114">
        <v>1224</v>
      </c>
      <c r="N281" s="3"/>
      <c r="Q281" s="3"/>
      <c r="R281" s="3"/>
      <c r="S281" s="27"/>
      <c r="T281" s="27"/>
      <c r="U281" s="27"/>
      <c r="V281" s="27"/>
    </row>
    <row r="282" spans="1:22" ht="13.4" customHeight="1" x14ac:dyDescent="1.1000000000000001">
      <c r="A282" s="83">
        <v>1650</v>
      </c>
      <c r="B282" s="1" t="s">
        <v>90</v>
      </c>
      <c r="C282" s="44" t="s">
        <v>217</v>
      </c>
      <c r="D282" s="2">
        <v>92</v>
      </c>
      <c r="E282" s="45" t="s">
        <v>240</v>
      </c>
      <c r="F282" s="46" t="s">
        <v>241</v>
      </c>
      <c r="G282" s="47" t="s">
        <v>14</v>
      </c>
      <c r="H282" s="48" t="s">
        <v>242</v>
      </c>
      <c r="I282" s="49">
        <v>56.7</v>
      </c>
      <c r="J282" s="120">
        <v>0.17777777777777778</v>
      </c>
      <c r="K282" s="121"/>
      <c r="L282" s="52">
        <v>13.29</v>
      </c>
      <c r="M282" s="114">
        <v>426</v>
      </c>
      <c r="N282" s="3"/>
      <c r="O282" s="92"/>
      <c r="P282" s="92"/>
      <c r="Q282" s="3"/>
      <c r="R282" s="3"/>
      <c r="S282" s="27"/>
      <c r="T282" s="27"/>
      <c r="U282" s="27"/>
      <c r="V282" s="27"/>
    </row>
    <row r="283" spans="1:22" ht="13.4" customHeight="1" x14ac:dyDescent="1.1000000000000001">
      <c r="A283" s="83">
        <v>1649</v>
      </c>
      <c r="B283" s="1" t="s">
        <v>90</v>
      </c>
      <c r="C283" s="44" t="s">
        <v>217</v>
      </c>
      <c r="D283" s="2">
        <v>91</v>
      </c>
      <c r="E283" s="45" t="s">
        <v>244</v>
      </c>
      <c r="F283" s="46" t="s">
        <v>245</v>
      </c>
      <c r="G283" s="47" t="s">
        <v>14</v>
      </c>
      <c r="H283" s="48" t="s">
        <v>246</v>
      </c>
      <c r="I283" s="49">
        <v>3</v>
      </c>
      <c r="J283" s="120">
        <v>4.9305555555555554E-2</v>
      </c>
      <c r="K283" s="121"/>
      <c r="L283" s="51">
        <v>2.54</v>
      </c>
      <c r="M283" s="114">
        <v>3</v>
      </c>
      <c r="N283" s="3"/>
      <c r="Q283" s="3"/>
      <c r="R283" s="3"/>
      <c r="S283" s="27"/>
      <c r="T283" s="27"/>
      <c r="U283" s="27"/>
      <c r="V283" s="27"/>
    </row>
    <row r="284" spans="1:22" ht="13.4" customHeight="1" x14ac:dyDescent="1.1000000000000001">
      <c r="A284" s="83">
        <v>1648</v>
      </c>
      <c r="B284" s="1" t="s">
        <v>90</v>
      </c>
      <c r="C284" s="44" t="s">
        <v>217</v>
      </c>
      <c r="D284" s="2">
        <v>90</v>
      </c>
      <c r="E284" s="45" t="s">
        <v>247</v>
      </c>
      <c r="F284" s="46" t="s">
        <v>248</v>
      </c>
      <c r="G284" s="47" t="s">
        <v>14</v>
      </c>
      <c r="H284" s="48" t="s">
        <v>249</v>
      </c>
      <c r="I284" s="49">
        <v>17</v>
      </c>
      <c r="J284" s="120">
        <v>0.15902777777777777</v>
      </c>
      <c r="K284" s="121"/>
      <c r="L284" s="50">
        <v>4.45</v>
      </c>
      <c r="M284" s="114">
        <v>85</v>
      </c>
      <c r="N284" s="3"/>
      <c r="Q284" s="3"/>
      <c r="R284" s="3"/>
      <c r="S284" s="27"/>
      <c r="T284" s="27"/>
      <c r="U284" s="27"/>
      <c r="V284" s="27"/>
    </row>
    <row r="285" spans="1:22" ht="13.4" customHeight="1" x14ac:dyDescent="1.1000000000000001">
      <c r="A285" s="83">
        <v>1647</v>
      </c>
      <c r="B285" s="1" t="s">
        <v>90</v>
      </c>
      <c r="C285" s="44" t="s">
        <v>217</v>
      </c>
      <c r="D285" s="2">
        <v>89</v>
      </c>
      <c r="E285" s="45" t="s">
        <v>250</v>
      </c>
      <c r="F285" s="46" t="s">
        <v>251</v>
      </c>
      <c r="G285" s="47" t="s">
        <v>14</v>
      </c>
      <c r="H285" s="48" t="s">
        <v>252</v>
      </c>
      <c r="I285" s="49">
        <v>10.3</v>
      </c>
      <c r="J285" s="120">
        <v>0.10347222222222223</v>
      </c>
      <c r="K285" s="121"/>
      <c r="L285" s="50">
        <v>4.1500000000000004</v>
      </c>
      <c r="M285" s="114">
        <v>592</v>
      </c>
      <c r="N285" s="3" t="s">
        <v>15</v>
      </c>
      <c r="O285" s="92"/>
      <c r="P285" s="92"/>
      <c r="Q285" s="3"/>
      <c r="R285" s="3"/>
      <c r="S285" s="27"/>
      <c r="T285" s="27"/>
      <c r="U285" s="27"/>
      <c r="V285" s="27"/>
    </row>
    <row r="286" spans="1:22" ht="13.4" customHeight="1" x14ac:dyDescent="1.1000000000000001">
      <c r="A286" s="83">
        <v>1646</v>
      </c>
      <c r="B286" s="1" t="s">
        <v>90</v>
      </c>
      <c r="C286" s="44" t="s">
        <v>217</v>
      </c>
      <c r="D286" s="2">
        <v>88</v>
      </c>
      <c r="E286" s="45" t="s">
        <v>254</v>
      </c>
      <c r="F286" s="46" t="s">
        <v>255</v>
      </c>
      <c r="G286" s="47" t="s">
        <v>14</v>
      </c>
      <c r="H286" s="48" t="s">
        <v>256</v>
      </c>
      <c r="I286" s="49">
        <v>15.5</v>
      </c>
      <c r="J286" s="120">
        <v>0.15138888888888888</v>
      </c>
      <c r="K286" s="121"/>
      <c r="L286" s="50">
        <v>4.2699999999999996</v>
      </c>
      <c r="M286" s="114">
        <v>60</v>
      </c>
      <c r="N286" s="3"/>
      <c r="Q286" s="3"/>
      <c r="R286" s="3"/>
      <c r="S286" s="27"/>
      <c r="T286" s="27"/>
      <c r="U286" s="27"/>
      <c r="V286" s="27"/>
    </row>
    <row r="287" spans="1:22" ht="13.4" customHeight="1" x14ac:dyDescent="1.1000000000000001">
      <c r="A287" s="83">
        <v>1645</v>
      </c>
      <c r="B287" s="1" t="s">
        <v>90</v>
      </c>
      <c r="C287" s="44" t="s">
        <v>217</v>
      </c>
      <c r="D287" s="2">
        <v>87</v>
      </c>
      <c r="E287" s="45" t="s">
        <v>257</v>
      </c>
      <c r="F287" s="46" t="s">
        <v>258</v>
      </c>
      <c r="G287" s="47" t="s">
        <v>14</v>
      </c>
      <c r="H287" s="48" t="s">
        <v>259</v>
      </c>
      <c r="I287" s="49">
        <v>9</v>
      </c>
      <c r="J287" s="120">
        <v>0.14097222222222222</v>
      </c>
      <c r="K287" s="121"/>
      <c r="L287" s="51">
        <v>2.66</v>
      </c>
      <c r="M287" s="114">
        <v>567</v>
      </c>
      <c r="N287" s="3"/>
      <c r="Q287" s="3"/>
      <c r="R287" s="3"/>
      <c r="S287" s="27"/>
      <c r="T287" s="27"/>
      <c r="U287" s="27"/>
      <c r="V287" s="27"/>
    </row>
    <row r="288" spans="1:22" ht="13.4" customHeight="1" x14ac:dyDescent="1.1000000000000001">
      <c r="A288" s="83">
        <v>1644</v>
      </c>
      <c r="B288" s="1" t="s">
        <v>90</v>
      </c>
      <c r="C288" s="44" t="s">
        <v>217</v>
      </c>
      <c r="D288" s="2">
        <v>86</v>
      </c>
      <c r="E288" s="45" t="s">
        <v>260</v>
      </c>
      <c r="F288" s="46" t="s">
        <v>261</v>
      </c>
      <c r="G288" s="47" t="s">
        <v>14</v>
      </c>
      <c r="H288" s="48" t="s">
        <v>5010</v>
      </c>
      <c r="I288" s="49">
        <v>7.1</v>
      </c>
      <c r="J288" s="120">
        <v>0.15416666666666667</v>
      </c>
      <c r="K288" s="121"/>
      <c r="L288" s="51">
        <v>1.92</v>
      </c>
      <c r="M288" s="114">
        <v>790</v>
      </c>
      <c r="N288" s="3"/>
      <c r="O288" s="92"/>
      <c r="P288" s="92"/>
      <c r="Q288" s="3"/>
      <c r="R288" s="3"/>
      <c r="S288" s="27"/>
      <c r="T288" s="27"/>
      <c r="U288" s="27"/>
      <c r="V288" s="27"/>
    </row>
    <row r="289" spans="1:22" ht="13.4" customHeight="1" x14ac:dyDescent="1.1000000000000001">
      <c r="A289" s="83">
        <v>1643</v>
      </c>
      <c r="B289" s="1" t="s">
        <v>90</v>
      </c>
      <c r="C289" s="44" t="s">
        <v>217</v>
      </c>
      <c r="D289" s="2">
        <v>85</v>
      </c>
      <c r="E289" s="45" t="s">
        <v>263</v>
      </c>
      <c r="F289" s="46" t="s">
        <v>264</v>
      </c>
      <c r="G289" s="47" t="s">
        <v>14</v>
      </c>
      <c r="H289" s="48" t="s">
        <v>265</v>
      </c>
      <c r="I289" s="49">
        <v>8</v>
      </c>
      <c r="J289" s="120">
        <v>9.930555555555555E-2</v>
      </c>
      <c r="K289" s="121"/>
      <c r="L289" s="51">
        <v>3.36</v>
      </c>
      <c r="M289" s="114">
        <v>727</v>
      </c>
      <c r="N289" s="3" t="s">
        <v>15</v>
      </c>
      <c r="Q289" s="3"/>
      <c r="R289" s="3"/>
      <c r="S289" s="27"/>
      <c r="T289" s="27"/>
      <c r="U289" s="27"/>
      <c r="V289" s="27"/>
    </row>
    <row r="290" spans="1:22" ht="13.4" customHeight="1" x14ac:dyDescent="1.1000000000000001">
      <c r="A290" s="83">
        <v>1642</v>
      </c>
      <c r="B290" s="1" t="s">
        <v>90</v>
      </c>
      <c r="C290" s="44" t="s">
        <v>217</v>
      </c>
      <c r="D290" s="2">
        <v>84</v>
      </c>
      <c r="E290" s="45" t="s">
        <v>266</v>
      </c>
      <c r="F290" s="46" t="s">
        <v>267</v>
      </c>
      <c r="G290" s="47" t="s">
        <v>14</v>
      </c>
      <c r="H290" s="48" t="s">
        <v>268</v>
      </c>
      <c r="I290" s="49">
        <v>51.3</v>
      </c>
      <c r="J290" s="120">
        <v>0.19791666666666666</v>
      </c>
      <c r="K290" s="121"/>
      <c r="L290" s="52">
        <v>10.8</v>
      </c>
      <c r="M290" s="114">
        <v>361</v>
      </c>
      <c r="N290" s="3"/>
      <c r="Q290" s="3"/>
      <c r="R290" s="3"/>
      <c r="S290" s="27"/>
      <c r="T290" s="27"/>
      <c r="U290" s="27"/>
      <c r="V290" s="27"/>
    </row>
    <row r="291" spans="1:22" ht="13.4" customHeight="1" x14ac:dyDescent="1.1000000000000001">
      <c r="A291" s="83">
        <v>1641</v>
      </c>
      <c r="B291" s="1" t="s">
        <v>90</v>
      </c>
      <c r="C291" s="44" t="s">
        <v>217</v>
      </c>
      <c r="D291" s="2">
        <v>83</v>
      </c>
      <c r="E291" s="45" t="s">
        <v>269</v>
      </c>
      <c r="F291" s="46" t="s">
        <v>270</v>
      </c>
      <c r="G291" s="47" t="s">
        <v>14</v>
      </c>
      <c r="H291" s="48" t="s">
        <v>271</v>
      </c>
      <c r="I291" s="49">
        <v>7.5</v>
      </c>
      <c r="J291" s="120">
        <v>0.13541666666666666</v>
      </c>
      <c r="K291" s="121"/>
      <c r="L291" s="51">
        <v>2.31</v>
      </c>
      <c r="M291" s="114">
        <v>645</v>
      </c>
      <c r="N291" s="3" t="s">
        <v>15</v>
      </c>
      <c r="O291" s="92"/>
      <c r="P291" s="92"/>
      <c r="Q291" s="3"/>
      <c r="R291" s="3"/>
      <c r="S291" s="27"/>
      <c r="T291" s="27"/>
      <c r="U291" s="27"/>
      <c r="V291" s="27"/>
    </row>
    <row r="292" spans="1:22" ht="13.4" customHeight="1" x14ac:dyDescent="1.1000000000000001">
      <c r="A292" s="83">
        <v>1640</v>
      </c>
      <c r="B292" s="1" t="s">
        <v>90</v>
      </c>
      <c r="C292" s="44" t="s">
        <v>217</v>
      </c>
      <c r="D292" s="2">
        <v>82</v>
      </c>
      <c r="E292" s="45" t="s">
        <v>273</v>
      </c>
      <c r="F292" s="46" t="s">
        <v>274</v>
      </c>
      <c r="G292" s="47" t="s">
        <v>14</v>
      </c>
      <c r="H292" s="48" t="s">
        <v>275</v>
      </c>
      <c r="I292" s="49">
        <v>15.6</v>
      </c>
      <c r="J292" s="120">
        <v>0.15625</v>
      </c>
      <c r="K292" s="121"/>
      <c r="L292" s="50">
        <v>4.16</v>
      </c>
      <c r="M292" s="114">
        <v>299</v>
      </c>
      <c r="N292" s="3"/>
      <c r="Q292" s="3"/>
      <c r="R292" s="3"/>
      <c r="S292" s="27"/>
      <c r="T292" s="27"/>
      <c r="U292" s="27"/>
      <c r="V292" s="27"/>
    </row>
    <row r="293" spans="1:22" ht="13.4" customHeight="1" x14ac:dyDescent="1.1000000000000001">
      <c r="A293" s="83">
        <v>1639</v>
      </c>
      <c r="B293" s="1" t="s">
        <v>90</v>
      </c>
      <c r="C293" s="44" t="s">
        <v>217</v>
      </c>
      <c r="D293" s="2">
        <v>81</v>
      </c>
      <c r="E293" s="45" t="s">
        <v>276</v>
      </c>
      <c r="F293" s="46" t="s">
        <v>277</v>
      </c>
      <c r="G293" s="47" t="s">
        <v>14</v>
      </c>
      <c r="H293" s="48" t="s">
        <v>278</v>
      </c>
      <c r="I293" s="49">
        <v>35.1</v>
      </c>
      <c r="J293" s="120">
        <v>9.2361111111111116E-2</v>
      </c>
      <c r="K293" s="121"/>
      <c r="L293" s="52">
        <v>15.83</v>
      </c>
      <c r="M293" s="114">
        <v>231</v>
      </c>
      <c r="N293" s="3"/>
      <c r="Q293" s="3"/>
      <c r="R293" s="3"/>
      <c r="S293" s="27"/>
      <c r="T293" s="27"/>
      <c r="U293" s="27"/>
      <c r="V293" s="27"/>
    </row>
    <row r="294" spans="1:22" ht="13.4" customHeight="1" x14ac:dyDescent="1.1000000000000001">
      <c r="A294" s="83">
        <v>1638</v>
      </c>
      <c r="B294" s="1" t="s">
        <v>90</v>
      </c>
      <c r="C294" s="44" t="s">
        <v>217</v>
      </c>
      <c r="D294" s="2">
        <v>80</v>
      </c>
      <c r="E294" s="45" t="s">
        <v>279</v>
      </c>
      <c r="F294" s="46" t="s">
        <v>280</v>
      </c>
      <c r="G294" s="47" t="s">
        <v>14</v>
      </c>
      <c r="H294" s="48" t="s">
        <v>281</v>
      </c>
      <c r="I294" s="49">
        <v>9.4</v>
      </c>
      <c r="J294" s="120">
        <v>0.15277777777777776</v>
      </c>
      <c r="K294" s="121"/>
      <c r="L294" s="51">
        <v>2.56</v>
      </c>
      <c r="M294" s="114">
        <v>886</v>
      </c>
      <c r="N294" s="3"/>
      <c r="O294" s="92"/>
      <c r="P294" s="92"/>
      <c r="Q294" s="3"/>
      <c r="R294" s="3"/>
      <c r="S294" s="27"/>
      <c r="T294" s="27"/>
      <c r="U294" s="27"/>
      <c r="V294" s="27"/>
    </row>
    <row r="295" spans="1:22" ht="13.4" customHeight="1" x14ac:dyDescent="1.1000000000000001">
      <c r="A295" s="83">
        <v>1637</v>
      </c>
      <c r="B295" s="1" t="s">
        <v>90</v>
      </c>
      <c r="C295" s="44" t="s">
        <v>217</v>
      </c>
      <c r="D295" s="2">
        <v>79</v>
      </c>
      <c r="E295" s="45" t="s">
        <v>283</v>
      </c>
      <c r="F295" s="46" t="s">
        <v>284</v>
      </c>
      <c r="G295" s="47" t="s">
        <v>14</v>
      </c>
      <c r="H295" s="48" t="s">
        <v>285</v>
      </c>
      <c r="I295" s="49">
        <v>10.199999999999999</v>
      </c>
      <c r="J295" s="120">
        <v>8.819444444444445E-2</v>
      </c>
      <c r="K295" s="121"/>
      <c r="L295" s="50">
        <v>4.82</v>
      </c>
      <c r="M295" s="114">
        <v>25</v>
      </c>
      <c r="N295" s="3"/>
      <c r="Q295" s="3"/>
      <c r="R295" s="3"/>
      <c r="S295" s="27"/>
      <c r="T295" s="27"/>
      <c r="U295" s="27"/>
      <c r="V295" s="27"/>
    </row>
    <row r="296" spans="1:22" ht="13.4" customHeight="1" x14ac:dyDescent="1.1000000000000001">
      <c r="A296" s="83">
        <v>1636</v>
      </c>
      <c r="B296" s="1" t="s">
        <v>90</v>
      </c>
      <c r="C296" s="44" t="s">
        <v>217</v>
      </c>
      <c r="D296" s="2">
        <v>78</v>
      </c>
      <c r="E296" s="45" t="s">
        <v>286</v>
      </c>
      <c r="F296" s="46" t="s">
        <v>287</v>
      </c>
      <c r="G296" s="47" t="s">
        <v>14</v>
      </c>
      <c r="H296" s="48" t="s">
        <v>288</v>
      </c>
      <c r="I296" s="49">
        <v>6.3</v>
      </c>
      <c r="J296" s="120">
        <v>9.0277777777777776E-2</v>
      </c>
      <c r="K296" s="121"/>
      <c r="L296" s="51">
        <v>2.91</v>
      </c>
      <c r="M296" s="114">
        <v>583</v>
      </c>
      <c r="N296" s="3" t="s">
        <v>15</v>
      </c>
      <c r="Q296" s="3"/>
      <c r="R296" s="3"/>
      <c r="S296" s="27"/>
      <c r="T296" s="27"/>
      <c r="U296" s="27"/>
      <c r="V296" s="27"/>
    </row>
    <row r="297" spans="1:22" ht="13.4" customHeight="1" x14ac:dyDescent="1.1000000000000001">
      <c r="A297" s="83">
        <v>1635</v>
      </c>
      <c r="B297" s="1" t="s">
        <v>90</v>
      </c>
      <c r="C297" s="44" t="s">
        <v>217</v>
      </c>
      <c r="D297" s="2">
        <v>77</v>
      </c>
      <c r="E297" s="45" t="s">
        <v>289</v>
      </c>
      <c r="F297" s="46" t="s">
        <v>290</v>
      </c>
      <c r="G297" s="47" t="s">
        <v>14</v>
      </c>
      <c r="H297" s="48" t="s">
        <v>291</v>
      </c>
      <c r="I297" s="49">
        <v>15.1</v>
      </c>
      <c r="J297" s="120">
        <v>0.21666666666666667</v>
      </c>
      <c r="K297" s="121"/>
      <c r="L297" s="51">
        <v>2.9</v>
      </c>
      <c r="M297" s="114">
        <v>1148</v>
      </c>
      <c r="N297" s="3"/>
      <c r="O297" s="92"/>
      <c r="P297" s="92"/>
      <c r="Q297" s="3"/>
      <c r="R297" s="3"/>
      <c r="S297" s="27"/>
      <c r="T297" s="27"/>
      <c r="U297" s="27"/>
      <c r="V297" s="27"/>
    </row>
    <row r="298" spans="1:22" ht="13.4" customHeight="1" x14ac:dyDescent="1.1000000000000001">
      <c r="A298" s="83">
        <v>1634</v>
      </c>
      <c r="B298" s="1" t="s">
        <v>90</v>
      </c>
      <c r="C298" s="44" t="s">
        <v>217</v>
      </c>
      <c r="D298" s="2">
        <v>76</v>
      </c>
      <c r="E298" s="45" t="s">
        <v>293</v>
      </c>
      <c r="F298" s="46" t="s">
        <v>294</v>
      </c>
      <c r="G298" s="47" t="s">
        <v>14</v>
      </c>
      <c r="H298" s="48" t="s">
        <v>295</v>
      </c>
      <c r="I298" s="49">
        <v>12.1</v>
      </c>
      <c r="J298" s="120">
        <v>0.125</v>
      </c>
      <c r="K298" s="121"/>
      <c r="L298" s="50">
        <v>4.03</v>
      </c>
      <c r="M298" s="114">
        <v>349</v>
      </c>
      <c r="N298" s="3"/>
      <c r="Q298" s="3"/>
      <c r="R298" s="3"/>
      <c r="S298" s="27"/>
      <c r="T298" s="27"/>
      <c r="U298" s="27"/>
      <c r="V298" s="27"/>
    </row>
    <row r="299" spans="1:22" ht="13.4" customHeight="1" x14ac:dyDescent="1.1000000000000001">
      <c r="A299" s="83">
        <v>1633</v>
      </c>
      <c r="B299" s="1" t="s">
        <v>90</v>
      </c>
      <c r="C299" s="44" t="s">
        <v>217</v>
      </c>
      <c r="D299" s="2">
        <v>75</v>
      </c>
      <c r="E299" s="45" t="s">
        <v>296</v>
      </c>
      <c r="F299" s="46" t="s">
        <v>297</v>
      </c>
      <c r="G299" s="47" t="s">
        <v>14</v>
      </c>
      <c r="H299" s="48" t="s">
        <v>298</v>
      </c>
      <c r="I299" s="49">
        <v>50.1</v>
      </c>
      <c r="J299" s="120">
        <v>0.15277777777777776</v>
      </c>
      <c r="K299" s="121"/>
      <c r="L299" s="52">
        <v>13.66</v>
      </c>
      <c r="M299" s="114">
        <v>324</v>
      </c>
      <c r="N299" s="3"/>
      <c r="Q299" s="3"/>
      <c r="R299" s="3"/>
      <c r="S299" s="27"/>
      <c r="T299" s="27"/>
    </row>
    <row r="300" spans="1:22" ht="13.4" customHeight="1" x14ac:dyDescent="1.1000000000000001">
      <c r="A300" s="83">
        <v>1632</v>
      </c>
      <c r="B300" s="1" t="s">
        <v>90</v>
      </c>
      <c r="C300" s="44" t="s">
        <v>217</v>
      </c>
      <c r="D300" s="2">
        <v>74</v>
      </c>
      <c r="E300" s="45" t="s">
        <v>299</v>
      </c>
      <c r="F300" s="48" t="s">
        <v>300</v>
      </c>
      <c r="G300" s="47" t="s">
        <v>14</v>
      </c>
      <c r="H300" s="48" t="s">
        <v>301</v>
      </c>
      <c r="I300" s="49">
        <v>7.7</v>
      </c>
      <c r="J300" s="120">
        <v>9.0277777777777776E-2</v>
      </c>
      <c r="K300" s="121"/>
      <c r="L300" s="51">
        <v>3.55</v>
      </c>
      <c r="M300" s="114">
        <v>626</v>
      </c>
      <c r="N300" s="3" t="s">
        <v>15</v>
      </c>
      <c r="O300" s="92"/>
      <c r="P300" s="92"/>
      <c r="Q300" s="3"/>
      <c r="R300" s="3"/>
      <c r="S300" s="27"/>
      <c r="T300" s="27"/>
    </row>
    <row r="301" spans="1:22" ht="13.4" customHeight="1" x14ac:dyDescent="1.1000000000000001">
      <c r="A301" s="83">
        <v>1631</v>
      </c>
      <c r="B301" s="1" t="s">
        <v>90</v>
      </c>
      <c r="C301" s="44" t="s">
        <v>217</v>
      </c>
      <c r="D301" s="2">
        <v>73</v>
      </c>
      <c r="E301" s="45" t="s">
        <v>303</v>
      </c>
      <c r="F301" s="48" t="s">
        <v>304</v>
      </c>
      <c r="G301" s="47" t="s">
        <v>14</v>
      </c>
      <c r="H301" s="48" t="s">
        <v>305</v>
      </c>
      <c r="I301" s="49">
        <v>7.6</v>
      </c>
      <c r="J301" s="120">
        <v>8.6111111111111124E-2</v>
      </c>
      <c r="K301" s="121"/>
      <c r="L301" s="51">
        <v>3.68</v>
      </c>
      <c r="M301" s="114">
        <v>618</v>
      </c>
      <c r="N301" s="3" t="s">
        <v>15</v>
      </c>
      <c r="Q301" s="3"/>
      <c r="R301" s="3"/>
      <c r="S301" s="27"/>
      <c r="T301" s="27"/>
    </row>
    <row r="302" spans="1:22" ht="13.4" customHeight="1" x14ac:dyDescent="1.1000000000000001">
      <c r="A302" s="83">
        <v>1630</v>
      </c>
      <c r="B302" s="1" t="s">
        <v>90</v>
      </c>
      <c r="C302" s="44" t="s">
        <v>217</v>
      </c>
      <c r="D302" s="2">
        <v>72</v>
      </c>
      <c r="E302" s="45" t="s">
        <v>306</v>
      </c>
      <c r="F302" s="48" t="s">
        <v>307</v>
      </c>
      <c r="G302" s="47" t="s">
        <v>14</v>
      </c>
      <c r="H302" s="48" t="s">
        <v>4896</v>
      </c>
      <c r="I302" s="49">
        <v>37.1</v>
      </c>
      <c r="J302" s="120">
        <v>0.11458333333333333</v>
      </c>
      <c r="K302" s="121"/>
      <c r="L302" s="52">
        <v>13.49</v>
      </c>
      <c r="M302" s="114">
        <v>887</v>
      </c>
      <c r="N302" s="3"/>
      <c r="Q302" s="3"/>
      <c r="R302" s="3"/>
      <c r="S302" s="27"/>
      <c r="T302" s="27"/>
    </row>
    <row r="303" spans="1:22" ht="13.4" customHeight="1" x14ac:dyDescent="1.1000000000000001">
      <c r="A303" s="83">
        <v>1629</v>
      </c>
      <c r="B303" s="1" t="s">
        <v>90</v>
      </c>
      <c r="C303" s="44" t="s">
        <v>217</v>
      </c>
      <c r="D303" s="2">
        <v>71</v>
      </c>
      <c r="E303" s="45" t="s">
        <v>308</v>
      </c>
      <c r="F303" s="48" t="s">
        <v>309</v>
      </c>
      <c r="G303" s="47" t="s">
        <v>14</v>
      </c>
      <c r="H303" s="48" t="s">
        <v>310</v>
      </c>
      <c r="I303" s="49">
        <v>11.7</v>
      </c>
      <c r="J303" s="120">
        <v>0.12013888888888889</v>
      </c>
      <c r="K303" s="121"/>
      <c r="L303" s="50">
        <v>4.0599999999999996</v>
      </c>
      <c r="M303" s="114">
        <v>106</v>
      </c>
      <c r="N303" s="3"/>
      <c r="O303" s="92"/>
      <c r="P303" s="92"/>
      <c r="Q303" s="3"/>
      <c r="R303" s="3"/>
      <c r="S303" s="27"/>
      <c r="T303" s="27"/>
    </row>
    <row r="304" spans="1:22" ht="13.4" customHeight="1" x14ac:dyDescent="1.1000000000000001">
      <c r="A304" s="83">
        <v>1628</v>
      </c>
      <c r="B304" s="1" t="s">
        <v>90</v>
      </c>
      <c r="C304" s="44" t="s">
        <v>217</v>
      </c>
      <c r="D304" s="2">
        <v>70</v>
      </c>
      <c r="E304" s="45" t="s">
        <v>312</v>
      </c>
      <c r="F304" s="48" t="s">
        <v>313</v>
      </c>
      <c r="G304" s="47" t="s">
        <v>14</v>
      </c>
      <c r="H304" s="48" t="s">
        <v>314</v>
      </c>
      <c r="I304" s="49">
        <v>39.299999999999997</v>
      </c>
      <c r="J304" s="120">
        <v>0.13194444444444445</v>
      </c>
      <c r="K304" s="121"/>
      <c r="L304" s="52">
        <v>12.41</v>
      </c>
      <c r="M304" s="114">
        <v>572</v>
      </c>
      <c r="N304" s="3"/>
      <c r="Q304" s="3"/>
      <c r="R304" s="3"/>
      <c r="S304" s="27"/>
      <c r="T304" s="27"/>
    </row>
    <row r="305" spans="1:20" ht="13.4" customHeight="1" x14ac:dyDescent="1.1000000000000001">
      <c r="A305" s="83">
        <v>1627</v>
      </c>
      <c r="B305" s="1" t="s">
        <v>90</v>
      </c>
      <c r="C305" s="44" t="s">
        <v>217</v>
      </c>
      <c r="D305" s="2">
        <v>69</v>
      </c>
      <c r="E305" s="45" t="s">
        <v>315</v>
      </c>
      <c r="F305" s="48" t="s">
        <v>316</v>
      </c>
      <c r="G305" s="47" t="s">
        <v>14</v>
      </c>
      <c r="H305" s="48" t="s">
        <v>317</v>
      </c>
      <c r="I305" s="49">
        <v>22</v>
      </c>
      <c r="J305" s="120">
        <v>0.1451388888888889</v>
      </c>
      <c r="K305" s="121"/>
      <c r="L305" s="50">
        <v>6.32</v>
      </c>
      <c r="M305" s="114">
        <v>511</v>
      </c>
      <c r="N305" s="3"/>
      <c r="Q305" s="3"/>
      <c r="R305" s="3"/>
      <c r="S305" s="27"/>
      <c r="T305" s="27"/>
    </row>
    <row r="306" spans="1:20" ht="13.4" customHeight="1" x14ac:dyDescent="1.1000000000000001">
      <c r="A306" s="83">
        <v>1626</v>
      </c>
      <c r="B306" s="1" t="s">
        <v>90</v>
      </c>
      <c r="C306" s="44" t="s">
        <v>217</v>
      </c>
      <c r="D306" s="2">
        <v>68</v>
      </c>
      <c r="E306" s="45" t="s">
        <v>318</v>
      </c>
      <c r="F306" s="48" t="s">
        <v>319</v>
      </c>
      <c r="G306" s="47" t="s">
        <v>14</v>
      </c>
      <c r="H306" s="48" t="s">
        <v>320</v>
      </c>
      <c r="I306" s="49">
        <v>55.1</v>
      </c>
      <c r="J306" s="120">
        <v>0.18958333333333333</v>
      </c>
      <c r="K306" s="121"/>
      <c r="L306" s="52">
        <v>12.11</v>
      </c>
      <c r="M306" s="114">
        <v>527</v>
      </c>
      <c r="N306" s="3"/>
      <c r="O306" s="90"/>
      <c r="P306" s="90"/>
      <c r="Q306" s="3"/>
      <c r="R306" s="3"/>
      <c r="S306" s="27"/>
      <c r="T306" s="27"/>
    </row>
    <row r="307" spans="1:20" ht="13.4" customHeight="1" x14ac:dyDescent="1.1000000000000001">
      <c r="A307" s="83">
        <v>1625</v>
      </c>
      <c r="B307" s="1" t="s">
        <v>90</v>
      </c>
      <c r="C307" s="44" t="s">
        <v>217</v>
      </c>
      <c r="D307" s="2">
        <v>67</v>
      </c>
      <c r="E307" s="45" t="s">
        <v>322</v>
      </c>
      <c r="F307" s="48" t="s">
        <v>323</v>
      </c>
      <c r="G307" s="47" t="s">
        <v>14</v>
      </c>
      <c r="H307" s="48" t="s">
        <v>324</v>
      </c>
      <c r="I307" s="49">
        <v>8.4</v>
      </c>
      <c r="J307" s="120">
        <v>8.8888888888888892E-2</v>
      </c>
      <c r="K307" s="121"/>
      <c r="L307" s="51">
        <v>3.94</v>
      </c>
      <c r="M307" s="114">
        <v>592</v>
      </c>
      <c r="N307" s="3" t="s">
        <v>15</v>
      </c>
      <c r="Q307" s="3"/>
      <c r="R307" s="3"/>
      <c r="S307" s="27"/>
      <c r="T307" s="27"/>
    </row>
    <row r="308" spans="1:20" ht="13.4" customHeight="1" x14ac:dyDescent="1.1000000000000001">
      <c r="A308" s="83">
        <v>1624</v>
      </c>
      <c r="B308" s="1" t="s">
        <v>90</v>
      </c>
      <c r="C308" s="44" t="s">
        <v>217</v>
      </c>
      <c r="D308" s="2">
        <v>66</v>
      </c>
      <c r="E308" s="45" t="s">
        <v>325</v>
      </c>
      <c r="F308" s="48" t="s">
        <v>326</v>
      </c>
      <c r="G308" s="47" t="s">
        <v>14</v>
      </c>
      <c r="H308" s="48" t="s">
        <v>327</v>
      </c>
      <c r="I308" s="49">
        <v>5.3</v>
      </c>
      <c r="J308" s="120">
        <v>4.6527777777777779E-2</v>
      </c>
      <c r="K308" s="121"/>
      <c r="L308" s="50">
        <v>4.75</v>
      </c>
      <c r="M308" s="114">
        <v>43</v>
      </c>
      <c r="N308" s="3"/>
      <c r="Q308" s="3"/>
      <c r="R308" s="3"/>
      <c r="S308" s="27"/>
      <c r="T308" s="27"/>
    </row>
    <row r="309" spans="1:20" ht="13.4" customHeight="1" x14ac:dyDescent="1.1000000000000001">
      <c r="A309" s="83">
        <v>1623</v>
      </c>
      <c r="B309" s="1" t="s">
        <v>90</v>
      </c>
      <c r="C309" s="44" t="s">
        <v>217</v>
      </c>
      <c r="D309" s="2">
        <v>65</v>
      </c>
      <c r="E309" s="45" t="s">
        <v>328</v>
      </c>
      <c r="F309" s="48" t="s">
        <v>329</v>
      </c>
      <c r="G309" s="47" t="s">
        <v>14</v>
      </c>
      <c r="H309" s="48" t="s">
        <v>330</v>
      </c>
      <c r="I309" s="49">
        <v>40.299999999999997</v>
      </c>
      <c r="J309" s="120">
        <v>0.1076388888888889</v>
      </c>
      <c r="K309" s="121"/>
      <c r="L309" s="52">
        <v>15.6</v>
      </c>
      <c r="M309" s="114">
        <v>609</v>
      </c>
      <c r="N309" s="3"/>
      <c r="O309" s="92"/>
      <c r="P309" s="92"/>
      <c r="Q309" s="3"/>
      <c r="R309" s="3"/>
      <c r="S309" s="27"/>
      <c r="T309" s="27"/>
    </row>
    <row r="310" spans="1:20" ht="13.4" customHeight="1" x14ac:dyDescent="1.1000000000000001">
      <c r="A310" s="83">
        <v>1622</v>
      </c>
      <c r="B310" s="1" t="s">
        <v>90</v>
      </c>
      <c r="C310" s="44" t="s">
        <v>217</v>
      </c>
      <c r="D310" s="2">
        <v>64</v>
      </c>
      <c r="E310" s="45" t="s">
        <v>331</v>
      </c>
      <c r="F310" s="48" t="s">
        <v>332</v>
      </c>
      <c r="G310" s="47" t="s">
        <v>14</v>
      </c>
      <c r="H310" s="48" t="s">
        <v>333</v>
      </c>
      <c r="I310" s="49">
        <v>7.9</v>
      </c>
      <c r="J310" s="120">
        <v>0.11180555555555556</v>
      </c>
      <c r="K310" s="121"/>
      <c r="L310" s="51">
        <v>2.94</v>
      </c>
      <c r="M310" s="114">
        <v>600</v>
      </c>
      <c r="N310" s="3" t="s">
        <v>15</v>
      </c>
      <c r="Q310" s="3"/>
      <c r="R310" s="3"/>
      <c r="S310" s="27"/>
      <c r="T310" s="27"/>
    </row>
    <row r="311" spans="1:20" ht="13.4" customHeight="1" x14ac:dyDescent="1.1000000000000001">
      <c r="A311" s="83">
        <v>1621</v>
      </c>
      <c r="B311" s="1" t="s">
        <v>90</v>
      </c>
      <c r="C311" s="44" t="s">
        <v>217</v>
      </c>
      <c r="D311" s="2">
        <v>63</v>
      </c>
      <c r="E311" s="45" t="s">
        <v>334</v>
      </c>
      <c r="F311" s="48" t="s">
        <v>335</v>
      </c>
      <c r="G311" s="47" t="s">
        <v>14</v>
      </c>
      <c r="H311" s="48" t="s">
        <v>4885</v>
      </c>
      <c r="I311" s="49">
        <v>52.8</v>
      </c>
      <c r="J311" s="120">
        <v>0.16666666666666666</v>
      </c>
      <c r="K311" s="121"/>
      <c r="L311" s="52">
        <v>12.93</v>
      </c>
      <c r="M311" s="114">
        <v>305</v>
      </c>
      <c r="N311" s="3"/>
      <c r="Q311" s="3"/>
      <c r="R311" s="3"/>
      <c r="S311" s="27"/>
      <c r="T311" s="27"/>
    </row>
    <row r="312" spans="1:20" ht="13.4" customHeight="1" x14ac:dyDescent="1.1000000000000001">
      <c r="A312" s="83">
        <v>1620</v>
      </c>
      <c r="B312" s="1" t="s">
        <v>90</v>
      </c>
      <c r="C312" s="44" t="s">
        <v>217</v>
      </c>
      <c r="D312" s="2">
        <v>62</v>
      </c>
      <c r="E312" s="45" t="s">
        <v>336</v>
      </c>
      <c r="F312" s="48" t="s">
        <v>337</v>
      </c>
      <c r="G312" s="47" t="s">
        <v>14</v>
      </c>
      <c r="H312" s="48" t="s">
        <v>4618</v>
      </c>
      <c r="I312" s="49">
        <v>12.4</v>
      </c>
      <c r="J312" s="120">
        <v>0.12847222222222224</v>
      </c>
      <c r="K312" s="121"/>
      <c r="L312" s="50">
        <v>4.0199999999999996</v>
      </c>
      <c r="M312" s="114">
        <v>305</v>
      </c>
      <c r="N312" s="3"/>
      <c r="O312" s="92"/>
      <c r="P312" s="92"/>
      <c r="Q312" s="3"/>
      <c r="R312" s="3"/>
      <c r="S312" s="27"/>
      <c r="T312" s="27"/>
    </row>
    <row r="313" spans="1:20" ht="13.4" customHeight="1" x14ac:dyDescent="1.1000000000000001">
      <c r="A313" s="83">
        <v>1619</v>
      </c>
      <c r="B313" s="1" t="s">
        <v>90</v>
      </c>
      <c r="C313" s="44" t="s">
        <v>217</v>
      </c>
      <c r="D313" s="2">
        <v>61</v>
      </c>
      <c r="E313" s="45" t="s">
        <v>339</v>
      </c>
      <c r="F313" s="46" t="s">
        <v>340</v>
      </c>
      <c r="G313" s="47" t="s">
        <v>14</v>
      </c>
      <c r="H313" s="48" t="s">
        <v>341</v>
      </c>
      <c r="I313" s="49">
        <v>103.4</v>
      </c>
      <c r="J313" s="120">
        <v>0.29722222222222222</v>
      </c>
      <c r="K313" s="121"/>
      <c r="L313" s="52">
        <v>14.5</v>
      </c>
      <c r="M313" s="114">
        <v>610</v>
      </c>
      <c r="N313" s="3"/>
      <c r="Q313" s="3"/>
      <c r="R313" s="3"/>
      <c r="S313" s="27"/>
      <c r="T313" s="27"/>
    </row>
    <row r="314" spans="1:20" ht="13.4" customHeight="1" x14ac:dyDescent="1.1000000000000001">
      <c r="A314" s="83">
        <v>1618</v>
      </c>
      <c r="B314" s="1" t="s">
        <v>90</v>
      </c>
      <c r="C314" s="28" t="s">
        <v>342</v>
      </c>
      <c r="D314" s="2">
        <v>71</v>
      </c>
      <c r="E314" s="55" t="s">
        <v>343</v>
      </c>
      <c r="F314" s="46" t="s">
        <v>344</v>
      </c>
      <c r="G314" s="47" t="s">
        <v>14</v>
      </c>
      <c r="H314" s="48" t="s">
        <v>5184</v>
      </c>
      <c r="I314" s="49">
        <v>5.5</v>
      </c>
      <c r="J314" s="120">
        <v>6.5972222222222224E-2</v>
      </c>
      <c r="K314" s="121"/>
      <c r="L314" s="51">
        <v>3.47</v>
      </c>
      <c r="M314" s="114">
        <v>112</v>
      </c>
      <c r="N314" s="3"/>
      <c r="Q314" s="3"/>
      <c r="R314" s="3"/>
      <c r="S314" s="27"/>
      <c r="T314" s="27"/>
    </row>
    <row r="315" spans="1:20" ht="13.4" customHeight="1" x14ac:dyDescent="1.1000000000000001">
      <c r="A315" s="83">
        <v>1617</v>
      </c>
      <c r="B315" s="1" t="s">
        <v>90</v>
      </c>
      <c r="C315" s="28" t="s">
        <v>342</v>
      </c>
      <c r="D315" s="2">
        <v>70</v>
      </c>
      <c r="E315" s="45" t="s">
        <v>345</v>
      </c>
      <c r="F315" s="46" t="s">
        <v>346</v>
      </c>
      <c r="G315" s="47" t="s">
        <v>14</v>
      </c>
      <c r="H315" s="48" t="s">
        <v>347</v>
      </c>
      <c r="I315" s="49">
        <v>41.3</v>
      </c>
      <c r="J315" s="120">
        <v>0.13749999999999998</v>
      </c>
      <c r="K315" s="121"/>
      <c r="L315" s="52">
        <v>12.52</v>
      </c>
      <c r="M315" s="114">
        <v>902</v>
      </c>
      <c r="N315" s="3"/>
      <c r="Q315" s="3"/>
      <c r="R315" s="3"/>
      <c r="S315" s="27"/>
      <c r="T315" s="27"/>
    </row>
    <row r="316" spans="1:20" ht="13.4" customHeight="1" x14ac:dyDescent="1.1000000000000001">
      <c r="A316" s="83">
        <v>1616</v>
      </c>
      <c r="B316" s="1" t="s">
        <v>90</v>
      </c>
      <c r="C316" s="28" t="s">
        <v>342</v>
      </c>
      <c r="D316" s="2">
        <v>69</v>
      </c>
      <c r="E316" s="45" t="s">
        <v>349</v>
      </c>
      <c r="F316" s="46" t="s">
        <v>350</v>
      </c>
      <c r="G316" s="47" t="s">
        <v>14</v>
      </c>
      <c r="H316" s="48" t="s">
        <v>4642</v>
      </c>
      <c r="I316" s="49">
        <v>7.3</v>
      </c>
      <c r="J316" s="120">
        <v>0.12569444444444444</v>
      </c>
      <c r="K316" s="121"/>
      <c r="L316" s="51">
        <v>2.42</v>
      </c>
      <c r="M316" s="114">
        <v>684</v>
      </c>
      <c r="N316" s="3"/>
      <c r="Q316" s="3"/>
      <c r="R316" s="3"/>
      <c r="S316" s="27"/>
      <c r="T316" s="27"/>
    </row>
    <row r="317" spans="1:20" ht="13.4" customHeight="1" x14ac:dyDescent="1.1000000000000001">
      <c r="A317" s="83">
        <v>1615</v>
      </c>
      <c r="B317" s="1" t="s">
        <v>90</v>
      </c>
      <c r="C317" s="28" t="s">
        <v>342</v>
      </c>
      <c r="D317" s="2">
        <v>68</v>
      </c>
      <c r="E317" s="45" t="s">
        <v>351</v>
      </c>
      <c r="F317" s="46" t="s">
        <v>352</v>
      </c>
      <c r="G317" s="47" t="s">
        <v>14</v>
      </c>
      <c r="H317" s="48" t="s">
        <v>353</v>
      </c>
      <c r="I317" s="49">
        <v>79.900000000000006</v>
      </c>
      <c r="J317" s="120">
        <v>0.23750000000000002</v>
      </c>
      <c r="K317" s="121"/>
      <c r="L317" s="52">
        <v>14.02</v>
      </c>
      <c r="M317" s="114">
        <v>321</v>
      </c>
      <c r="N317" s="3"/>
      <c r="Q317" s="3"/>
      <c r="R317" s="3"/>
      <c r="S317" s="27"/>
      <c r="T317" s="27"/>
    </row>
    <row r="318" spans="1:20" ht="13.4" customHeight="1" x14ac:dyDescent="1.1000000000000001">
      <c r="A318" s="83">
        <v>1614</v>
      </c>
      <c r="B318" s="1" t="s">
        <v>90</v>
      </c>
      <c r="C318" s="28" t="s">
        <v>342</v>
      </c>
      <c r="D318" s="2">
        <v>67</v>
      </c>
      <c r="E318" s="45" t="s">
        <v>354</v>
      </c>
      <c r="F318" s="46" t="s">
        <v>355</v>
      </c>
      <c r="G318" s="47" t="s">
        <v>14</v>
      </c>
      <c r="H318" s="48" t="s">
        <v>356</v>
      </c>
      <c r="I318" s="49">
        <v>12.2</v>
      </c>
      <c r="J318" s="120">
        <v>0.16666666666666666</v>
      </c>
      <c r="K318" s="121"/>
      <c r="L318" s="51">
        <v>3.05</v>
      </c>
      <c r="M318" s="114">
        <v>373</v>
      </c>
      <c r="N318" s="3"/>
      <c r="O318" s="92"/>
      <c r="P318" s="92"/>
      <c r="Q318" s="3"/>
      <c r="R318" s="3"/>
      <c r="S318" s="27"/>
      <c r="T318" s="27"/>
    </row>
    <row r="319" spans="1:20" ht="13.4" customHeight="1" x14ac:dyDescent="1.1000000000000001">
      <c r="A319" s="83">
        <v>1613</v>
      </c>
      <c r="B319" s="1" t="s">
        <v>90</v>
      </c>
      <c r="C319" s="28" t="s">
        <v>342</v>
      </c>
      <c r="D319" s="2">
        <v>66</v>
      </c>
      <c r="E319" s="45" t="s">
        <v>358</v>
      </c>
      <c r="F319" s="46" t="s">
        <v>359</v>
      </c>
      <c r="G319" s="47" t="s">
        <v>14</v>
      </c>
      <c r="H319" s="48" t="s">
        <v>4924</v>
      </c>
      <c r="I319" s="49">
        <v>41.2</v>
      </c>
      <c r="J319" s="120">
        <v>0.12916666666666668</v>
      </c>
      <c r="K319" s="121"/>
      <c r="L319" s="52">
        <v>13.29</v>
      </c>
      <c r="M319" s="114">
        <v>430</v>
      </c>
      <c r="N319" s="3"/>
      <c r="Q319" s="3"/>
      <c r="R319" s="3"/>
      <c r="S319" s="27"/>
      <c r="T319" s="27"/>
    </row>
    <row r="320" spans="1:20" ht="13.4" customHeight="1" x14ac:dyDescent="1.1000000000000001">
      <c r="A320" s="83">
        <v>1612</v>
      </c>
      <c r="B320" s="1" t="s">
        <v>90</v>
      </c>
      <c r="C320" s="28" t="s">
        <v>342</v>
      </c>
      <c r="D320" s="2">
        <v>65</v>
      </c>
      <c r="E320" s="45" t="s">
        <v>360</v>
      </c>
      <c r="F320" s="46" t="s">
        <v>361</v>
      </c>
      <c r="G320" s="47" t="s">
        <v>14</v>
      </c>
      <c r="H320" s="48" t="s">
        <v>362</v>
      </c>
      <c r="I320" s="49">
        <v>11.8</v>
      </c>
      <c r="J320" s="120">
        <v>0.17500000000000002</v>
      </c>
      <c r="K320" s="121"/>
      <c r="L320" s="51">
        <v>2.81</v>
      </c>
      <c r="M320" s="114">
        <v>1010</v>
      </c>
      <c r="N320" s="3" t="s">
        <v>15</v>
      </c>
      <c r="Q320" s="3"/>
      <c r="R320" s="3"/>
      <c r="S320" s="27"/>
      <c r="T320" s="27"/>
    </row>
    <row r="321" spans="1:20" ht="13.4" customHeight="1" x14ac:dyDescent="1.1000000000000001">
      <c r="A321" s="83">
        <v>1611</v>
      </c>
      <c r="B321" s="1" t="s">
        <v>90</v>
      </c>
      <c r="C321" s="28" t="s">
        <v>342</v>
      </c>
      <c r="D321" s="2">
        <v>64</v>
      </c>
      <c r="E321" s="45" t="s">
        <v>363</v>
      </c>
      <c r="F321" s="46" t="s">
        <v>364</v>
      </c>
      <c r="G321" s="47" t="s">
        <v>14</v>
      </c>
      <c r="H321" s="48" t="s">
        <v>5102</v>
      </c>
      <c r="I321" s="49">
        <v>15.4</v>
      </c>
      <c r="J321" s="120">
        <v>0.20625000000000002</v>
      </c>
      <c r="K321" s="121"/>
      <c r="L321" s="51">
        <v>3.11</v>
      </c>
      <c r="M321" s="114">
        <v>762</v>
      </c>
      <c r="N321" s="3"/>
      <c r="O321" s="92"/>
      <c r="P321" s="92"/>
      <c r="Q321" s="3"/>
      <c r="R321" s="3"/>
      <c r="S321" s="27"/>
      <c r="T321" s="27"/>
    </row>
    <row r="322" spans="1:20" ht="13.4" customHeight="1" x14ac:dyDescent="1.1000000000000001">
      <c r="A322" s="83">
        <v>1610</v>
      </c>
      <c r="B322" s="1" t="s">
        <v>90</v>
      </c>
      <c r="C322" s="28" t="s">
        <v>342</v>
      </c>
      <c r="D322" s="2">
        <v>63</v>
      </c>
      <c r="E322" s="45" t="s">
        <v>363</v>
      </c>
      <c r="F322" s="46" t="s">
        <v>366</v>
      </c>
      <c r="G322" s="47" t="s">
        <v>14</v>
      </c>
      <c r="H322" s="48" t="s">
        <v>367</v>
      </c>
      <c r="I322" s="49">
        <v>72.7</v>
      </c>
      <c r="J322" s="120">
        <v>0.23611111111111113</v>
      </c>
      <c r="K322" s="121"/>
      <c r="L322" s="52">
        <v>12.83</v>
      </c>
      <c r="M322" s="114">
        <v>1512</v>
      </c>
      <c r="N322" s="3"/>
      <c r="Q322" s="3"/>
      <c r="R322" s="3"/>
      <c r="S322" s="27"/>
      <c r="T322" s="27"/>
    </row>
    <row r="323" spans="1:20" ht="13.4" customHeight="1" x14ac:dyDescent="1.1000000000000001">
      <c r="A323" s="83">
        <v>1609</v>
      </c>
      <c r="B323" s="1" t="s">
        <v>90</v>
      </c>
      <c r="C323" s="28" t="s">
        <v>342</v>
      </c>
      <c r="D323" s="2">
        <v>62</v>
      </c>
      <c r="E323" s="45" t="s">
        <v>368</v>
      </c>
      <c r="F323" s="46" t="s">
        <v>369</v>
      </c>
      <c r="G323" s="47" t="s">
        <v>14</v>
      </c>
      <c r="H323" s="48" t="s">
        <v>370</v>
      </c>
      <c r="I323" s="49">
        <v>13.9</v>
      </c>
      <c r="J323" s="120">
        <v>0.15069444444444444</v>
      </c>
      <c r="K323" s="121"/>
      <c r="L323" s="51">
        <v>3.84</v>
      </c>
      <c r="M323" s="114">
        <v>639</v>
      </c>
      <c r="N323" s="3" t="s">
        <v>15</v>
      </c>
      <c r="Q323" s="3"/>
      <c r="R323" s="3"/>
      <c r="S323" s="27"/>
      <c r="T323" s="27"/>
    </row>
    <row r="324" spans="1:20" ht="13.4" customHeight="1" x14ac:dyDescent="1.1000000000000001">
      <c r="A324" s="83">
        <v>1608</v>
      </c>
      <c r="B324" s="1" t="s">
        <v>90</v>
      </c>
      <c r="C324" s="28" t="s">
        <v>342</v>
      </c>
      <c r="D324" s="2">
        <v>61</v>
      </c>
      <c r="E324" s="45" t="s">
        <v>371</v>
      </c>
      <c r="F324" s="46" t="s">
        <v>372</v>
      </c>
      <c r="G324" s="47" t="s">
        <v>14</v>
      </c>
      <c r="H324" s="48" t="s">
        <v>4886</v>
      </c>
      <c r="I324" s="49">
        <v>64.3</v>
      </c>
      <c r="J324" s="120">
        <v>0.21597222222222223</v>
      </c>
      <c r="K324" s="121"/>
      <c r="L324" s="52">
        <v>12.41</v>
      </c>
      <c r="M324" s="114">
        <v>366</v>
      </c>
      <c r="N324" s="3"/>
      <c r="O324" s="92"/>
      <c r="P324" s="92"/>
      <c r="Q324" s="3"/>
      <c r="R324" s="3"/>
      <c r="S324" s="27"/>
      <c r="T324" s="27"/>
    </row>
    <row r="325" spans="1:20" ht="13.4" customHeight="1" x14ac:dyDescent="1.1000000000000001">
      <c r="A325" s="83">
        <v>1607</v>
      </c>
      <c r="B325" s="1" t="s">
        <v>90</v>
      </c>
      <c r="C325" s="28" t="s">
        <v>342</v>
      </c>
      <c r="D325" s="2">
        <v>60</v>
      </c>
      <c r="E325" s="45" t="s">
        <v>374</v>
      </c>
      <c r="F325" s="46" t="s">
        <v>375</v>
      </c>
      <c r="G325" s="47" t="s">
        <v>14</v>
      </c>
      <c r="H325" s="48" t="s">
        <v>4898</v>
      </c>
      <c r="I325" s="49">
        <v>8.3000000000000007</v>
      </c>
      <c r="J325" s="120">
        <v>0.21527777777777779</v>
      </c>
      <c r="K325" s="121"/>
      <c r="L325" s="51">
        <v>1.61</v>
      </c>
      <c r="M325" s="114">
        <v>835</v>
      </c>
      <c r="N325" s="3"/>
      <c r="Q325" s="3"/>
      <c r="R325" s="3"/>
      <c r="S325" s="27"/>
      <c r="T325" s="27"/>
    </row>
    <row r="326" spans="1:20" ht="13.4" customHeight="1" x14ac:dyDescent="1.1000000000000001">
      <c r="A326" s="83">
        <v>1606</v>
      </c>
      <c r="B326" s="1" t="s">
        <v>90</v>
      </c>
      <c r="C326" s="28" t="s">
        <v>342</v>
      </c>
      <c r="D326" s="2">
        <v>59</v>
      </c>
      <c r="E326" s="45" t="s">
        <v>376</v>
      </c>
      <c r="F326" s="46" t="s">
        <v>377</v>
      </c>
      <c r="G326" s="47" t="s">
        <v>14</v>
      </c>
      <c r="H326" s="48" t="s">
        <v>378</v>
      </c>
      <c r="I326" s="49">
        <v>64.3</v>
      </c>
      <c r="J326" s="120">
        <v>0.16805555555555554</v>
      </c>
      <c r="K326" s="121"/>
      <c r="L326" s="52">
        <v>15.94</v>
      </c>
      <c r="M326" s="114">
        <v>299</v>
      </c>
      <c r="N326" s="3"/>
      <c r="Q326" s="3"/>
      <c r="R326" s="3"/>
      <c r="S326" s="27"/>
      <c r="T326" s="27"/>
    </row>
    <row r="327" spans="1:20" ht="13.4" customHeight="1" x14ac:dyDescent="1.1000000000000001">
      <c r="A327" s="83">
        <v>1605</v>
      </c>
      <c r="B327" s="1" t="s">
        <v>90</v>
      </c>
      <c r="C327" s="28" t="s">
        <v>342</v>
      </c>
      <c r="D327" s="2">
        <v>58</v>
      </c>
      <c r="E327" s="45" t="s">
        <v>379</v>
      </c>
      <c r="F327" s="46" t="s">
        <v>380</v>
      </c>
      <c r="G327" s="47" t="s">
        <v>14</v>
      </c>
      <c r="H327" s="46" t="s">
        <v>381</v>
      </c>
      <c r="I327" s="49">
        <v>47.4</v>
      </c>
      <c r="J327" s="120">
        <v>0.14583333333333334</v>
      </c>
      <c r="K327" s="121"/>
      <c r="L327" s="52">
        <v>13.5</v>
      </c>
      <c r="M327" s="114">
        <v>445</v>
      </c>
      <c r="N327" s="3"/>
      <c r="O327" s="92"/>
      <c r="P327" s="92"/>
      <c r="Q327" s="3"/>
      <c r="R327" s="3"/>
      <c r="S327" s="27"/>
      <c r="T327" s="27"/>
    </row>
    <row r="328" spans="1:20" ht="13.4" customHeight="1" x14ac:dyDescent="1.1000000000000001">
      <c r="A328" s="83">
        <v>1604</v>
      </c>
      <c r="B328" s="1" t="s">
        <v>90</v>
      </c>
      <c r="C328" s="28" t="s">
        <v>342</v>
      </c>
      <c r="D328" s="2">
        <v>57</v>
      </c>
      <c r="E328" s="45" t="s">
        <v>383</v>
      </c>
      <c r="F328" s="46" t="s">
        <v>384</v>
      </c>
      <c r="G328" s="47" t="s">
        <v>14</v>
      </c>
      <c r="H328" s="56" t="s">
        <v>385</v>
      </c>
      <c r="I328" s="49">
        <v>16.8</v>
      </c>
      <c r="J328" s="120">
        <v>0.21527777777777779</v>
      </c>
      <c r="K328" s="121"/>
      <c r="L328" s="50">
        <v>3.25</v>
      </c>
      <c r="M328" s="114">
        <v>349</v>
      </c>
      <c r="N328" s="3"/>
      <c r="Q328" s="3"/>
      <c r="R328" s="3"/>
      <c r="S328" s="27"/>
      <c r="T328" s="27"/>
    </row>
    <row r="329" spans="1:20" ht="13.4" customHeight="1" x14ac:dyDescent="1.1000000000000001">
      <c r="A329" s="83">
        <v>1603</v>
      </c>
      <c r="B329" s="1" t="s">
        <v>90</v>
      </c>
      <c r="C329" s="28" t="s">
        <v>342</v>
      </c>
      <c r="D329" s="2">
        <v>56</v>
      </c>
      <c r="E329" s="45" t="s">
        <v>383</v>
      </c>
      <c r="F329" s="46" t="s">
        <v>386</v>
      </c>
      <c r="G329" s="47" t="s">
        <v>14</v>
      </c>
      <c r="H329" s="56" t="s">
        <v>387</v>
      </c>
      <c r="I329" s="49">
        <v>11</v>
      </c>
      <c r="J329" s="120">
        <v>0.11180555555555556</v>
      </c>
      <c r="K329" s="121"/>
      <c r="L329" s="50">
        <v>4.0999999999999996</v>
      </c>
      <c r="M329" s="114">
        <v>349</v>
      </c>
      <c r="N329" s="3"/>
      <c r="Q329" s="3"/>
      <c r="R329" s="3"/>
      <c r="S329" s="27"/>
      <c r="T329" s="27"/>
    </row>
    <row r="330" spans="1:20" ht="13.4" customHeight="1" x14ac:dyDescent="1.1000000000000001">
      <c r="A330" s="83">
        <v>1602</v>
      </c>
      <c r="B330" s="1" t="s">
        <v>90</v>
      </c>
      <c r="C330" s="28" t="s">
        <v>342</v>
      </c>
      <c r="D330" s="2">
        <v>55</v>
      </c>
      <c r="E330" s="45" t="s">
        <v>388</v>
      </c>
      <c r="F330" s="46" t="s">
        <v>389</v>
      </c>
      <c r="G330" s="47" t="s">
        <v>14</v>
      </c>
      <c r="H330" s="56" t="s">
        <v>4899</v>
      </c>
      <c r="I330" s="49">
        <v>17.8</v>
      </c>
      <c r="J330" s="120">
        <v>0.19722222222222222</v>
      </c>
      <c r="K330" s="121"/>
      <c r="L330" s="51">
        <v>3.76</v>
      </c>
      <c r="M330" s="114">
        <v>1112</v>
      </c>
      <c r="N330" s="3"/>
      <c r="O330" s="92"/>
      <c r="P330" s="92"/>
      <c r="Q330" s="3"/>
      <c r="R330" s="3"/>
      <c r="S330" s="27"/>
      <c r="T330" s="27"/>
    </row>
    <row r="331" spans="1:20" ht="13.4" customHeight="1" x14ac:dyDescent="1.1000000000000001">
      <c r="A331" s="83">
        <v>1601</v>
      </c>
      <c r="B331" s="1" t="s">
        <v>90</v>
      </c>
      <c r="C331" s="28" t="s">
        <v>342</v>
      </c>
      <c r="D331" s="2">
        <v>54</v>
      </c>
      <c r="E331" s="45" t="s">
        <v>391</v>
      </c>
      <c r="F331" s="46" t="s">
        <v>392</v>
      </c>
      <c r="G331" s="47" t="s">
        <v>14</v>
      </c>
      <c r="H331" s="56" t="s">
        <v>4897</v>
      </c>
      <c r="I331" s="49">
        <v>49.1</v>
      </c>
      <c r="J331" s="120">
        <v>0.17777777777777778</v>
      </c>
      <c r="K331" s="121"/>
      <c r="L331" s="52">
        <v>11.51</v>
      </c>
      <c r="M331" s="114">
        <v>1398</v>
      </c>
      <c r="N331" s="3"/>
      <c r="Q331" s="3"/>
      <c r="R331" s="3"/>
      <c r="S331" s="27"/>
      <c r="T331" s="27"/>
    </row>
    <row r="332" spans="1:20" ht="13.4" customHeight="1" x14ac:dyDescent="1.1000000000000001">
      <c r="A332" s="83">
        <v>1600</v>
      </c>
      <c r="B332" s="1" t="s">
        <v>90</v>
      </c>
      <c r="C332" s="28" t="s">
        <v>342</v>
      </c>
      <c r="D332" s="2">
        <v>53</v>
      </c>
      <c r="E332" s="45" t="s">
        <v>393</v>
      </c>
      <c r="F332" s="46" t="s">
        <v>394</v>
      </c>
      <c r="G332" s="47" t="s">
        <v>14</v>
      </c>
      <c r="H332" s="56" t="s">
        <v>395</v>
      </c>
      <c r="I332" s="49">
        <v>7.9</v>
      </c>
      <c r="J332" s="120">
        <v>0.11875000000000001</v>
      </c>
      <c r="K332" s="121"/>
      <c r="L332" s="51">
        <v>2.77</v>
      </c>
      <c r="M332" s="114">
        <v>720</v>
      </c>
      <c r="N332" s="3" t="s">
        <v>15</v>
      </c>
      <c r="Q332" s="3"/>
      <c r="R332" s="3"/>
      <c r="S332" s="27"/>
      <c r="T332" s="27"/>
    </row>
    <row r="333" spans="1:20" ht="13.4" customHeight="1" x14ac:dyDescent="1.1000000000000001">
      <c r="A333" s="83">
        <v>1599</v>
      </c>
      <c r="B333" s="1" t="s">
        <v>90</v>
      </c>
      <c r="C333" s="28" t="s">
        <v>342</v>
      </c>
      <c r="D333" s="2">
        <v>52</v>
      </c>
      <c r="E333" s="45" t="s">
        <v>396</v>
      </c>
      <c r="F333" s="46" t="s">
        <v>397</v>
      </c>
      <c r="G333" s="47" t="s">
        <v>14</v>
      </c>
      <c r="H333" s="56" t="s">
        <v>398</v>
      </c>
      <c r="I333" s="49">
        <v>3.7</v>
      </c>
      <c r="J333" s="120">
        <v>4.5833333333333337E-2</v>
      </c>
      <c r="K333" s="121"/>
      <c r="L333" s="51">
        <v>3.36</v>
      </c>
      <c r="M333" s="114">
        <v>164</v>
      </c>
      <c r="N333" s="3"/>
      <c r="Q333" s="3"/>
      <c r="R333" s="3"/>
      <c r="S333" s="27"/>
      <c r="T333" s="27"/>
    </row>
    <row r="334" spans="1:20" ht="13.4" customHeight="1" x14ac:dyDescent="1.1000000000000001">
      <c r="A334" s="83">
        <v>1598</v>
      </c>
      <c r="B334" s="1" t="s">
        <v>90</v>
      </c>
      <c r="C334" s="28" t="s">
        <v>342</v>
      </c>
      <c r="D334" s="2">
        <v>51</v>
      </c>
      <c r="E334" s="45" t="s">
        <v>400</v>
      </c>
      <c r="F334" s="46" t="s">
        <v>401</v>
      </c>
      <c r="G334" s="47" t="s">
        <v>14</v>
      </c>
      <c r="H334" s="56" t="s">
        <v>402</v>
      </c>
      <c r="I334" s="49">
        <v>6.9</v>
      </c>
      <c r="J334" s="120">
        <v>8.4027777777777771E-2</v>
      </c>
      <c r="K334" s="121"/>
      <c r="L334" s="51">
        <v>3.42</v>
      </c>
      <c r="M334" s="114">
        <v>86</v>
      </c>
      <c r="N334" s="3"/>
      <c r="Q334" s="3"/>
      <c r="R334" s="3"/>
      <c r="S334" s="27"/>
      <c r="T334" s="27"/>
    </row>
    <row r="335" spans="1:20" ht="13.4" customHeight="1" x14ac:dyDescent="1.1000000000000001">
      <c r="A335" s="83">
        <v>1597</v>
      </c>
      <c r="B335" s="1" t="s">
        <v>90</v>
      </c>
      <c r="C335" s="28" t="s">
        <v>342</v>
      </c>
      <c r="D335" s="2">
        <v>50</v>
      </c>
      <c r="E335" s="45" t="s">
        <v>403</v>
      </c>
      <c r="F335" s="46" t="s">
        <v>404</v>
      </c>
      <c r="G335" s="47" t="s">
        <v>14</v>
      </c>
      <c r="H335" s="56" t="s">
        <v>405</v>
      </c>
      <c r="I335" s="49">
        <v>57.7</v>
      </c>
      <c r="J335" s="120">
        <v>0.18958333333333333</v>
      </c>
      <c r="K335" s="121"/>
      <c r="L335" s="52">
        <v>12.68</v>
      </c>
      <c r="M335" s="114">
        <v>997</v>
      </c>
      <c r="N335" s="3"/>
      <c r="Q335" s="3"/>
      <c r="R335" s="3"/>
      <c r="S335" s="27"/>
      <c r="T335" s="27"/>
    </row>
    <row r="336" spans="1:20" ht="13.4" customHeight="1" x14ac:dyDescent="1.1000000000000001">
      <c r="A336" s="83">
        <v>1596</v>
      </c>
      <c r="B336" s="1" t="s">
        <v>90</v>
      </c>
      <c r="C336" s="28" t="s">
        <v>342</v>
      </c>
      <c r="D336" s="2">
        <v>49</v>
      </c>
      <c r="E336" s="45" t="s">
        <v>406</v>
      </c>
      <c r="F336" s="46" t="s">
        <v>407</v>
      </c>
      <c r="G336" s="47" t="s">
        <v>14</v>
      </c>
      <c r="H336" s="56" t="s">
        <v>4932</v>
      </c>
      <c r="I336" s="49">
        <v>51.1</v>
      </c>
      <c r="J336" s="120">
        <v>0.14305555555555557</v>
      </c>
      <c r="K336" s="121"/>
      <c r="L336" s="52">
        <v>14.88</v>
      </c>
      <c r="M336" s="114">
        <v>431</v>
      </c>
      <c r="N336" s="3"/>
      <c r="Q336" s="3"/>
      <c r="R336" s="3"/>
      <c r="S336" s="27"/>
      <c r="T336" s="27"/>
    </row>
    <row r="337" spans="1:20" ht="13.4" customHeight="1" x14ac:dyDescent="1.1000000000000001">
      <c r="A337" s="83">
        <v>1595</v>
      </c>
      <c r="B337" s="1" t="s">
        <v>409</v>
      </c>
      <c r="C337" s="28" t="s">
        <v>342</v>
      </c>
      <c r="D337" s="2">
        <v>48</v>
      </c>
      <c r="E337" s="45" t="s">
        <v>410</v>
      </c>
      <c r="F337" s="46" t="s">
        <v>411</v>
      </c>
      <c r="G337" s="47" t="s">
        <v>14</v>
      </c>
      <c r="H337" s="56" t="s">
        <v>4617</v>
      </c>
      <c r="I337" s="49">
        <v>14.3</v>
      </c>
      <c r="J337" s="120">
        <v>0.12847222222222224</v>
      </c>
      <c r="K337" s="121"/>
      <c r="L337" s="50">
        <v>4.6399999999999997</v>
      </c>
      <c r="M337" s="114">
        <v>322</v>
      </c>
      <c r="N337" s="3"/>
      <c r="Q337" s="3"/>
      <c r="R337" s="3"/>
      <c r="S337" s="27"/>
      <c r="T337" s="27"/>
    </row>
    <row r="338" spans="1:20" ht="13.4" customHeight="1" x14ac:dyDescent="1.1000000000000001">
      <c r="A338" s="83">
        <v>1594</v>
      </c>
      <c r="B338" s="1" t="s">
        <v>409</v>
      </c>
      <c r="C338" s="28" t="s">
        <v>342</v>
      </c>
      <c r="D338" s="2">
        <v>47</v>
      </c>
      <c r="E338" s="45" t="s">
        <v>412</v>
      </c>
      <c r="F338" s="46" t="s">
        <v>413</v>
      </c>
      <c r="G338" s="47" t="s">
        <v>14</v>
      </c>
      <c r="H338" s="56" t="s">
        <v>4884</v>
      </c>
      <c r="I338" s="49">
        <v>66.900000000000006</v>
      </c>
      <c r="J338" s="120">
        <v>0.21249999999999999</v>
      </c>
      <c r="K338" s="121"/>
      <c r="L338" s="52">
        <v>13.2</v>
      </c>
      <c r="M338" s="114">
        <v>372</v>
      </c>
      <c r="N338" s="3"/>
      <c r="Q338" s="3"/>
      <c r="R338" s="3"/>
      <c r="S338" s="27"/>
      <c r="T338" s="27"/>
    </row>
    <row r="339" spans="1:20" ht="13.4" customHeight="1" x14ac:dyDescent="1.1000000000000001">
      <c r="A339" s="83">
        <v>1593</v>
      </c>
      <c r="B339" s="1" t="s">
        <v>409</v>
      </c>
      <c r="C339" s="28" t="s">
        <v>342</v>
      </c>
      <c r="D339" s="2">
        <v>46</v>
      </c>
      <c r="E339" s="45" t="s">
        <v>414</v>
      </c>
      <c r="F339" s="46" t="s">
        <v>415</v>
      </c>
      <c r="G339" s="47" t="s">
        <v>14</v>
      </c>
      <c r="H339" s="56" t="s">
        <v>416</v>
      </c>
      <c r="I339" s="49">
        <v>32.200000000000003</v>
      </c>
      <c r="J339" s="120">
        <v>0.1423611111111111</v>
      </c>
      <c r="K339" s="121"/>
      <c r="L339" s="52">
        <v>9.42</v>
      </c>
      <c r="M339" s="114">
        <v>562</v>
      </c>
      <c r="N339" s="3"/>
      <c r="Q339" s="3"/>
      <c r="R339" s="3"/>
      <c r="S339" s="27"/>
      <c r="T339" s="27"/>
    </row>
    <row r="340" spans="1:20" ht="13.4" customHeight="1" x14ac:dyDescent="1.1000000000000001">
      <c r="A340" s="83">
        <v>1592</v>
      </c>
      <c r="B340" s="1" t="s">
        <v>409</v>
      </c>
      <c r="C340" s="28" t="s">
        <v>342</v>
      </c>
      <c r="D340" s="2">
        <v>45</v>
      </c>
      <c r="E340" s="45" t="s">
        <v>418</v>
      </c>
      <c r="F340" s="46" t="s">
        <v>419</v>
      </c>
      <c r="G340" s="47" t="s">
        <v>14</v>
      </c>
      <c r="H340" s="56" t="s">
        <v>420</v>
      </c>
      <c r="I340" s="49">
        <v>8.6999999999999993</v>
      </c>
      <c r="J340" s="120">
        <v>0.15</v>
      </c>
      <c r="K340" s="121"/>
      <c r="L340" s="51">
        <v>2.42</v>
      </c>
      <c r="M340" s="114">
        <v>674</v>
      </c>
      <c r="N340" s="3" t="s">
        <v>15</v>
      </c>
      <c r="Q340" s="3"/>
      <c r="R340" s="3"/>
      <c r="S340" s="27"/>
      <c r="T340" s="27"/>
    </row>
    <row r="341" spans="1:20" ht="13.4" customHeight="1" x14ac:dyDescent="1.1000000000000001">
      <c r="A341" s="83">
        <v>1591</v>
      </c>
      <c r="B341" s="1" t="s">
        <v>409</v>
      </c>
      <c r="C341" s="28" t="s">
        <v>342</v>
      </c>
      <c r="D341" s="2">
        <v>44</v>
      </c>
      <c r="E341" s="45" t="s">
        <v>421</v>
      </c>
      <c r="F341" s="46" t="s">
        <v>422</v>
      </c>
      <c r="G341" s="47" t="s">
        <v>14</v>
      </c>
      <c r="H341" s="56" t="s">
        <v>4933</v>
      </c>
      <c r="I341" s="49">
        <v>36.700000000000003</v>
      </c>
      <c r="J341" s="120">
        <v>0.17013888888888887</v>
      </c>
      <c r="K341" s="121"/>
      <c r="L341" s="52">
        <v>8.99</v>
      </c>
      <c r="M341" s="114">
        <v>648</v>
      </c>
      <c r="N341" s="3"/>
      <c r="Q341" s="3"/>
      <c r="R341" s="3"/>
      <c r="S341" s="27"/>
      <c r="T341" s="27"/>
    </row>
    <row r="342" spans="1:20" ht="13.4" customHeight="1" x14ac:dyDescent="1.1000000000000001">
      <c r="A342" s="83">
        <v>1590</v>
      </c>
      <c r="B342" s="1" t="s">
        <v>409</v>
      </c>
      <c r="C342" s="28" t="s">
        <v>342</v>
      </c>
      <c r="D342" s="2">
        <v>43</v>
      </c>
      <c r="E342" s="45" t="s">
        <v>423</v>
      </c>
      <c r="F342" s="46" t="s">
        <v>424</v>
      </c>
      <c r="G342" s="47" t="s">
        <v>14</v>
      </c>
      <c r="H342" s="56" t="s">
        <v>425</v>
      </c>
      <c r="I342" s="49">
        <v>10.4</v>
      </c>
      <c r="J342" s="120">
        <v>0.10069444444444443</v>
      </c>
      <c r="K342" s="121"/>
      <c r="L342" s="50">
        <v>4.3</v>
      </c>
      <c r="M342" s="114">
        <v>328</v>
      </c>
      <c r="N342" s="3"/>
      <c r="Q342" s="3"/>
      <c r="R342" s="3"/>
      <c r="S342" s="27"/>
      <c r="T342" s="27"/>
    </row>
    <row r="343" spans="1:20" ht="13.4" customHeight="1" x14ac:dyDescent="1.1000000000000001">
      <c r="A343" s="83">
        <v>1589</v>
      </c>
      <c r="B343" s="1" t="s">
        <v>409</v>
      </c>
      <c r="C343" s="28" t="s">
        <v>342</v>
      </c>
      <c r="D343" s="2">
        <v>42</v>
      </c>
      <c r="E343" s="45" t="s">
        <v>427</v>
      </c>
      <c r="F343" s="46" t="s">
        <v>428</v>
      </c>
      <c r="G343" s="47" t="s">
        <v>14</v>
      </c>
      <c r="H343" s="56" t="s">
        <v>429</v>
      </c>
      <c r="I343" s="49">
        <v>45.2</v>
      </c>
      <c r="J343" s="120">
        <v>0.15416666666666667</v>
      </c>
      <c r="K343" s="121"/>
      <c r="L343" s="52">
        <v>12.2</v>
      </c>
      <c r="M343" s="114">
        <v>314</v>
      </c>
      <c r="N343" s="3"/>
      <c r="Q343" s="3"/>
      <c r="R343" s="3"/>
      <c r="S343" s="27"/>
      <c r="T343" s="27"/>
    </row>
    <row r="344" spans="1:20" ht="13.4" customHeight="1" x14ac:dyDescent="1.1000000000000001">
      <c r="A344" s="83">
        <v>1588</v>
      </c>
      <c r="B344" s="1" t="s">
        <v>409</v>
      </c>
      <c r="C344" s="28" t="s">
        <v>342</v>
      </c>
      <c r="D344" s="2">
        <v>41</v>
      </c>
      <c r="E344" s="45" t="s">
        <v>430</v>
      </c>
      <c r="F344" s="46" t="s">
        <v>431</v>
      </c>
      <c r="G344" s="47" t="s">
        <v>14</v>
      </c>
      <c r="H344" s="56" t="s">
        <v>432</v>
      </c>
      <c r="I344" s="49">
        <v>3.5</v>
      </c>
      <c r="J344" s="120">
        <v>6.6666666666666666E-2</v>
      </c>
      <c r="K344" s="121"/>
      <c r="L344" s="51">
        <v>2.19</v>
      </c>
      <c r="M344" s="114">
        <v>13</v>
      </c>
      <c r="N344" s="3"/>
      <c r="Q344" s="3"/>
      <c r="R344" s="3"/>
      <c r="S344" s="27"/>
      <c r="T344" s="27"/>
    </row>
    <row r="345" spans="1:20" ht="13.4" customHeight="1" x14ac:dyDescent="1.1000000000000001">
      <c r="A345" s="83">
        <v>1587</v>
      </c>
      <c r="B345" s="1" t="s">
        <v>409</v>
      </c>
      <c r="C345" s="28" t="s">
        <v>342</v>
      </c>
      <c r="D345" s="2">
        <v>40</v>
      </c>
      <c r="E345" s="45" t="s">
        <v>433</v>
      </c>
      <c r="F345" s="46" t="s">
        <v>434</v>
      </c>
      <c r="G345" s="47" t="s">
        <v>14</v>
      </c>
      <c r="H345" s="56" t="s">
        <v>435</v>
      </c>
      <c r="I345" s="49">
        <v>7.6</v>
      </c>
      <c r="J345" s="120">
        <v>8.4722222222222213E-2</v>
      </c>
      <c r="K345" s="121"/>
      <c r="L345" s="51">
        <v>3.74</v>
      </c>
      <c r="M345" s="114">
        <v>537</v>
      </c>
      <c r="N345" s="3" t="s">
        <v>15</v>
      </c>
      <c r="Q345" s="3"/>
      <c r="R345" s="3"/>
      <c r="S345" s="27"/>
      <c r="T345" s="27"/>
    </row>
    <row r="346" spans="1:20" ht="13.4" customHeight="1" x14ac:dyDescent="1.1000000000000001">
      <c r="A346" s="83">
        <v>1586</v>
      </c>
      <c r="B346" s="1" t="s">
        <v>409</v>
      </c>
      <c r="C346" s="28" t="s">
        <v>342</v>
      </c>
      <c r="D346" s="2">
        <v>39</v>
      </c>
      <c r="E346" s="45" t="s">
        <v>437</v>
      </c>
      <c r="F346" s="46" t="s">
        <v>438</v>
      </c>
      <c r="G346" s="47" t="s">
        <v>14</v>
      </c>
      <c r="H346" s="56" t="s">
        <v>439</v>
      </c>
      <c r="I346" s="49">
        <v>13.1</v>
      </c>
      <c r="J346" s="120">
        <v>0.22013888888888888</v>
      </c>
      <c r="K346" s="121"/>
      <c r="L346" s="51">
        <v>2.48</v>
      </c>
      <c r="M346" s="114">
        <v>1244</v>
      </c>
      <c r="N346" s="3"/>
      <c r="Q346" s="3"/>
      <c r="R346" s="3"/>
      <c r="S346" s="27"/>
      <c r="T346" s="27"/>
    </row>
    <row r="347" spans="1:20" ht="13.4" customHeight="1" x14ac:dyDescent="1.1000000000000001">
      <c r="A347" s="83">
        <v>1585</v>
      </c>
      <c r="B347" s="1" t="s">
        <v>409</v>
      </c>
      <c r="C347" s="28" t="s">
        <v>342</v>
      </c>
      <c r="D347" s="2">
        <v>38</v>
      </c>
      <c r="E347" s="45" t="s">
        <v>440</v>
      </c>
      <c r="F347" s="46" t="s">
        <v>441</v>
      </c>
      <c r="G347" s="47" t="s">
        <v>14</v>
      </c>
      <c r="H347" s="56" t="s">
        <v>442</v>
      </c>
      <c r="I347" s="49">
        <v>13.1</v>
      </c>
      <c r="J347" s="120">
        <v>0.11944444444444445</v>
      </c>
      <c r="K347" s="121"/>
      <c r="L347" s="50">
        <v>4.57</v>
      </c>
      <c r="M347" s="114">
        <v>1040</v>
      </c>
      <c r="N347" s="3"/>
      <c r="Q347" s="3"/>
      <c r="R347" s="3"/>
      <c r="S347" s="27"/>
      <c r="T347" s="27"/>
    </row>
    <row r="348" spans="1:20" ht="13.4" customHeight="1" x14ac:dyDescent="1.1000000000000001">
      <c r="A348" s="83">
        <v>1584</v>
      </c>
      <c r="B348" s="1" t="s">
        <v>409</v>
      </c>
      <c r="C348" s="28" t="s">
        <v>342</v>
      </c>
      <c r="D348" s="2">
        <v>37</v>
      </c>
      <c r="E348" s="45" t="s">
        <v>443</v>
      </c>
      <c r="F348" s="46" t="s">
        <v>444</v>
      </c>
      <c r="G348" s="47" t="s">
        <v>14</v>
      </c>
      <c r="H348" s="56" t="s">
        <v>445</v>
      </c>
      <c r="I348" s="49">
        <v>11.5</v>
      </c>
      <c r="J348" s="120">
        <v>0.10833333333333334</v>
      </c>
      <c r="K348" s="121"/>
      <c r="L348" s="50">
        <v>4.42</v>
      </c>
      <c r="M348" s="114">
        <v>11</v>
      </c>
      <c r="N348" s="3"/>
      <c r="Q348" s="3"/>
      <c r="R348" s="3"/>
      <c r="S348" s="27"/>
      <c r="T348" s="27"/>
    </row>
    <row r="349" spans="1:20" ht="13.4" customHeight="1" x14ac:dyDescent="1.1000000000000001">
      <c r="A349" s="83">
        <v>1583</v>
      </c>
      <c r="B349" s="1" t="s">
        <v>409</v>
      </c>
      <c r="C349" s="28" t="s">
        <v>342</v>
      </c>
      <c r="D349" s="2">
        <v>36</v>
      </c>
      <c r="E349" s="45" t="s">
        <v>447</v>
      </c>
      <c r="F349" s="46" t="s">
        <v>448</v>
      </c>
      <c r="G349" s="47" t="s">
        <v>14</v>
      </c>
      <c r="H349" s="56" t="s">
        <v>449</v>
      </c>
      <c r="I349" s="49">
        <v>9.6</v>
      </c>
      <c r="J349" s="120">
        <v>0.11666666666666665</v>
      </c>
      <c r="K349" s="121"/>
      <c r="L349" s="51">
        <v>3.43</v>
      </c>
      <c r="M349" s="114">
        <v>214</v>
      </c>
      <c r="N349" s="3"/>
      <c r="Q349" s="3"/>
      <c r="R349" s="3"/>
      <c r="S349" s="27"/>
      <c r="T349" s="27"/>
    </row>
    <row r="350" spans="1:20" ht="13.4" customHeight="1" x14ac:dyDescent="1.1000000000000001">
      <c r="A350" s="83">
        <v>1582</v>
      </c>
      <c r="B350" s="1" t="s">
        <v>409</v>
      </c>
      <c r="C350" s="28" t="s">
        <v>342</v>
      </c>
      <c r="D350" s="2">
        <v>35</v>
      </c>
      <c r="E350" s="45" t="s">
        <v>450</v>
      </c>
      <c r="F350" s="46" t="s">
        <v>451</v>
      </c>
      <c r="G350" s="47" t="s">
        <v>14</v>
      </c>
      <c r="H350" s="56" t="s">
        <v>452</v>
      </c>
      <c r="I350" s="49">
        <v>11.7</v>
      </c>
      <c r="J350" s="120">
        <v>0.15763888888888888</v>
      </c>
      <c r="K350" s="121"/>
      <c r="L350" s="51">
        <v>3.09</v>
      </c>
      <c r="M350" s="114">
        <v>668</v>
      </c>
      <c r="N350" s="3"/>
      <c r="Q350" s="3"/>
      <c r="R350" s="3"/>
      <c r="S350" s="27"/>
      <c r="T350" s="27"/>
    </row>
    <row r="351" spans="1:20" ht="13.4" customHeight="1" x14ac:dyDescent="1.1000000000000001">
      <c r="A351" s="83">
        <v>1581</v>
      </c>
      <c r="B351" s="1" t="s">
        <v>409</v>
      </c>
      <c r="C351" s="28" t="s">
        <v>342</v>
      </c>
      <c r="D351" s="2">
        <v>34</v>
      </c>
      <c r="E351" s="45" t="s">
        <v>453</v>
      </c>
      <c r="F351" s="46" t="s">
        <v>454</v>
      </c>
      <c r="G351" s="47" t="s">
        <v>14</v>
      </c>
      <c r="H351" s="56" t="s">
        <v>455</v>
      </c>
      <c r="I351" s="49">
        <v>57.4</v>
      </c>
      <c r="J351" s="120">
        <v>0.19722222222222222</v>
      </c>
      <c r="K351" s="121"/>
      <c r="L351" s="52">
        <v>12.13</v>
      </c>
      <c r="M351" s="114">
        <v>615</v>
      </c>
      <c r="N351" s="3"/>
      <c r="Q351" s="3"/>
      <c r="R351" s="3"/>
      <c r="S351" s="27"/>
      <c r="T351" s="27"/>
    </row>
    <row r="352" spans="1:20" ht="13.4" customHeight="1" x14ac:dyDescent="1.1000000000000001">
      <c r="A352" s="83">
        <v>1580</v>
      </c>
      <c r="B352" s="1" t="s">
        <v>409</v>
      </c>
      <c r="C352" s="28" t="s">
        <v>342</v>
      </c>
      <c r="D352" s="2">
        <v>33</v>
      </c>
      <c r="E352" s="45" t="s">
        <v>457</v>
      </c>
      <c r="F352" s="46" t="s">
        <v>458</v>
      </c>
      <c r="G352" s="47" t="s">
        <v>14</v>
      </c>
      <c r="H352" s="56" t="s">
        <v>459</v>
      </c>
      <c r="I352" s="49">
        <v>10.3</v>
      </c>
      <c r="J352" s="120">
        <v>0.10902777777777778</v>
      </c>
      <c r="K352" s="121"/>
      <c r="L352" s="51">
        <v>3.94</v>
      </c>
      <c r="M352" s="114">
        <v>187</v>
      </c>
      <c r="N352" s="3"/>
      <c r="Q352" s="3"/>
      <c r="R352" s="3"/>
      <c r="S352" s="27"/>
      <c r="T352" s="27"/>
    </row>
    <row r="353" spans="1:20" ht="13.4" customHeight="1" x14ac:dyDescent="1.1000000000000001">
      <c r="A353" s="83">
        <v>1579</v>
      </c>
      <c r="B353" s="1" t="s">
        <v>409</v>
      </c>
      <c r="C353" s="28" t="s">
        <v>342</v>
      </c>
      <c r="D353" s="2">
        <v>32</v>
      </c>
      <c r="E353" s="45" t="s">
        <v>460</v>
      </c>
      <c r="F353" s="46" t="s">
        <v>461</v>
      </c>
      <c r="G353" s="47" t="s">
        <v>14</v>
      </c>
      <c r="H353" s="56" t="s">
        <v>462</v>
      </c>
      <c r="I353" s="49">
        <v>1.2</v>
      </c>
      <c r="J353" s="120">
        <v>3.1944444444444449E-2</v>
      </c>
      <c r="K353" s="121"/>
      <c r="L353" s="51">
        <v>1.57</v>
      </c>
      <c r="M353" s="114">
        <v>57</v>
      </c>
      <c r="N353" s="3"/>
      <c r="Q353" s="3"/>
      <c r="R353" s="3"/>
      <c r="S353" s="27"/>
      <c r="T353" s="27"/>
    </row>
    <row r="354" spans="1:20" ht="13.4" customHeight="1" x14ac:dyDescent="1.1000000000000001">
      <c r="A354" s="83">
        <v>1578</v>
      </c>
      <c r="B354" s="1" t="s">
        <v>409</v>
      </c>
      <c r="C354" s="28" t="s">
        <v>342</v>
      </c>
      <c r="D354" s="2">
        <v>31</v>
      </c>
      <c r="E354" s="45" t="s">
        <v>463</v>
      </c>
      <c r="F354" s="46" t="s">
        <v>464</v>
      </c>
      <c r="G354" s="47" t="s">
        <v>14</v>
      </c>
      <c r="H354" s="56" t="s">
        <v>465</v>
      </c>
      <c r="I354" s="49">
        <v>12.1</v>
      </c>
      <c r="J354" s="120">
        <v>0.19583333333333333</v>
      </c>
      <c r="K354" s="121"/>
      <c r="L354" s="51">
        <v>2.57</v>
      </c>
      <c r="M354" s="114">
        <v>1117</v>
      </c>
      <c r="N354" s="3"/>
      <c r="Q354" s="3"/>
      <c r="R354" s="3"/>
      <c r="S354" s="27"/>
      <c r="T354" s="27"/>
    </row>
    <row r="355" spans="1:20" ht="13.4" customHeight="1" x14ac:dyDescent="1.1000000000000001">
      <c r="A355" s="83">
        <v>1577</v>
      </c>
      <c r="B355" s="1" t="s">
        <v>409</v>
      </c>
      <c r="C355" s="28" t="s">
        <v>342</v>
      </c>
      <c r="D355" s="2">
        <v>30</v>
      </c>
      <c r="E355" s="45" t="s">
        <v>466</v>
      </c>
      <c r="F355" s="46" t="s">
        <v>467</v>
      </c>
      <c r="G355" s="47" t="s">
        <v>14</v>
      </c>
      <c r="H355" s="56" t="s">
        <v>468</v>
      </c>
      <c r="I355" s="49">
        <v>9.6999999999999993</v>
      </c>
      <c r="J355" s="120">
        <v>0.12361111111111112</v>
      </c>
      <c r="K355" s="121"/>
      <c r="L355" s="51">
        <v>3.27</v>
      </c>
      <c r="M355" s="114">
        <v>810</v>
      </c>
      <c r="N355" s="3" t="s">
        <v>15</v>
      </c>
      <c r="Q355" s="3"/>
      <c r="R355" s="3"/>
      <c r="S355" s="27"/>
      <c r="T355" s="27"/>
    </row>
    <row r="356" spans="1:20" ht="13.4" customHeight="1" x14ac:dyDescent="1.1000000000000001">
      <c r="A356" s="83">
        <v>1576</v>
      </c>
      <c r="B356" s="1" t="s">
        <v>409</v>
      </c>
      <c r="C356" s="28" t="s">
        <v>342</v>
      </c>
      <c r="D356" s="2">
        <v>29</v>
      </c>
      <c r="E356" s="45" t="s">
        <v>469</v>
      </c>
      <c r="F356" s="46" t="s">
        <v>470</v>
      </c>
      <c r="G356" s="47" t="s">
        <v>14</v>
      </c>
      <c r="H356" s="56" t="s">
        <v>471</v>
      </c>
      <c r="I356" s="49">
        <v>16.899999999999999</v>
      </c>
      <c r="J356" s="120">
        <v>0.20972222222222223</v>
      </c>
      <c r="K356" s="121"/>
      <c r="L356" s="51">
        <v>3.36</v>
      </c>
      <c r="M356" s="114">
        <v>1109</v>
      </c>
      <c r="N356" s="3"/>
      <c r="Q356" s="3"/>
      <c r="R356" s="3"/>
      <c r="S356" s="27"/>
      <c r="T356" s="27"/>
    </row>
    <row r="357" spans="1:20" ht="13.4" customHeight="1" x14ac:dyDescent="1.1000000000000001">
      <c r="A357" s="83">
        <v>1575</v>
      </c>
      <c r="B357" s="1" t="s">
        <v>409</v>
      </c>
      <c r="C357" s="28" t="s">
        <v>472</v>
      </c>
      <c r="D357" s="2">
        <v>81</v>
      </c>
      <c r="E357" s="45" t="s">
        <v>473</v>
      </c>
      <c r="F357" s="46" t="s">
        <v>474</v>
      </c>
      <c r="G357" s="47" t="s">
        <v>14</v>
      </c>
      <c r="H357" s="56" t="s">
        <v>475</v>
      </c>
      <c r="I357" s="49">
        <v>8.3000000000000007</v>
      </c>
      <c r="J357" s="120">
        <v>0.125</v>
      </c>
      <c r="K357" s="121"/>
      <c r="L357" s="51">
        <v>2.77</v>
      </c>
      <c r="M357" s="114">
        <v>673</v>
      </c>
      <c r="N357" s="3"/>
      <c r="Q357" s="3"/>
      <c r="R357" s="3"/>
      <c r="S357" s="27"/>
      <c r="T357" s="27"/>
    </row>
    <row r="358" spans="1:20" ht="13.4" customHeight="1" x14ac:dyDescent="1.1000000000000001">
      <c r="A358" s="83">
        <v>1574</v>
      </c>
      <c r="B358" s="1" t="s">
        <v>409</v>
      </c>
      <c r="C358" s="28" t="s">
        <v>472</v>
      </c>
      <c r="D358" s="2">
        <v>80</v>
      </c>
      <c r="E358" s="45" t="s">
        <v>476</v>
      </c>
      <c r="F358" s="46" t="s">
        <v>477</v>
      </c>
      <c r="G358" s="47" t="s">
        <v>14</v>
      </c>
      <c r="H358" s="56" t="s">
        <v>478</v>
      </c>
      <c r="I358" s="49">
        <v>8.9</v>
      </c>
      <c r="J358" s="120">
        <v>8.4722222222222213E-2</v>
      </c>
      <c r="K358" s="121"/>
      <c r="L358" s="50">
        <v>4.38</v>
      </c>
      <c r="M358" s="114">
        <v>320</v>
      </c>
      <c r="N358" s="3"/>
      <c r="Q358" s="3"/>
      <c r="R358" s="3"/>
      <c r="S358" s="27"/>
      <c r="T358" s="27"/>
    </row>
    <row r="359" spans="1:20" ht="13.4" customHeight="1" x14ac:dyDescent="1.1000000000000001">
      <c r="A359" s="83">
        <v>1573</v>
      </c>
      <c r="B359" s="1" t="s">
        <v>409</v>
      </c>
      <c r="C359" s="28" t="s">
        <v>472</v>
      </c>
      <c r="D359" s="2">
        <v>79</v>
      </c>
      <c r="E359" s="45" t="s">
        <v>479</v>
      </c>
      <c r="F359" s="46" t="s">
        <v>480</v>
      </c>
      <c r="G359" s="47" t="s">
        <v>14</v>
      </c>
      <c r="H359" s="56" t="s">
        <v>481</v>
      </c>
      <c r="I359" s="49">
        <v>12.9</v>
      </c>
      <c r="J359" s="120">
        <v>0.12986111111111112</v>
      </c>
      <c r="K359" s="121"/>
      <c r="L359" s="50">
        <v>4.1399999999999997</v>
      </c>
      <c r="M359" s="114">
        <v>248</v>
      </c>
      <c r="N359" s="3" t="s">
        <v>15</v>
      </c>
      <c r="Q359" s="3"/>
      <c r="R359" s="3"/>
      <c r="S359" s="27"/>
      <c r="T359" s="27"/>
    </row>
    <row r="360" spans="1:20" ht="13.4" customHeight="1" x14ac:dyDescent="1.1000000000000001">
      <c r="A360" s="83">
        <v>1572</v>
      </c>
      <c r="B360" s="1" t="s">
        <v>409</v>
      </c>
      <c r="C360" s="28" t="s">
        <v>472</v>
      </c>
      <c r="D360" s="2">
        <v>78</v>
      </c>
      <c r="E360" s="45" t="s">
        <v>482</v>
      </c>
      <c r="F360" s="46" t="s">
        <v>483</v>
      </c>
      <c r="G360" s="47" t="s">
        <v>14</v>
      </c>
      <c r="H360" s="56" t="s">
        <v>484</v>
      </c>
      <c r="I360" s="49">
        <v>10.3</v>
      </c>
      <c r="J360" s="120">
        <v>0.10069444444444443</v>
      </c>
      <c r="K360" s="121"/>
      <c r="L360" s="50">
        <v>4.26</v>
      </c>
      <c r="M360" s="114">
        <v>248</v>
      </c>
      <c r="N360" s="3"/>
      <c r="Q360" s="3"/>
      <c r="R360" s="3"/>
      <c r="S360" s="27"/>
      <c r="T360" s="27"/>
    </row>
    <row r="361" spans="1:20" ht="13.4" customHeight="1" x14ac:dyDescent="1.1000000000000001">
      <c r="A361" s="83">
        <v>1571</v>
      </c>
      <c r="B361" s="1" t="s">
        <v>409</v>
      </c>
      <c r="C361" s="28" t="s">
        <v>472</v>
      </c>
      <c r="D361" s="2">
        <v>77</v>
      </c>
      <c r="E361" s="45" t="s">
        <v>485</v>
      </c>
      <c r="F361" s="46" t="s">
        <v>486</v>
      </c>
      <c r="G361" s="47" t="s">
        <v>14</v>
      </c>
      <c r="H361" s="56" t="s">
        <v>487</v>
      </c>
      <c r="I361" s="49">
        <v>9.4</v>
      </c>
      <c r="J361" s="120">
        <v>9.930555555555555E-2</v>
      </c>
      <c r="K361" s="121"/>
      <c r="L361" s="51">
        <v>3.94</v>
      </c>
      <c r="M361" s="114">
        <v>447</v>
      </c>
      <c r="N361" s="3"/>
      <c r="Q361" s="3"/>
      <c r="R361" s="3"/>
      <c r="S361" s="27"/>
      <c r="T361" s="27"/>
    </row>
    <row r="362" spans="1:20" ht="13.4" customHeight="1" x14ac:dyDescent="1.1000000000000001">
      <c r="A362" s="83">
        <v>1570</v>
      </c>
      <c r="B362" s="1" t="s">
        <v>409</v>
      </c>
      <c r="C362" s="28" t="s">
        <v>472</v>
      </c>
      <c r="D362" s="2">
        <v>76</v>
      </c>
      <c r="E362" s="45" t="s">
        <v>488</v>
      </c>
      <c r="F362" s="46" t="s">
        <v>489</v>
      </c>
      <c r="G362" s="47" t="s">
        <v>14</v>
      </c>
      <c r="H362" s="56" t="s">
        <v>490</v>
      </c>
      <c r="I362" s="49">
        <v>11.8</v>
      </c>
      <c r="J362" s="120">
        <v>0.15972222222222224</v>
      </c>
      <c r="K362" s="121"/>
      <c r="L362" s="51">
        <v>3.08</v>
      </c>
      <c r="M362" s="114">
        <v>867</v>
      </c>
      <c r="N362" s="3"/>
      <c r="Q362" s="3"/>
      <c r="R362" s="3"/>
      <c r="S362" s="27"/>
      <c r="T362" s="27"/>
    </row>
    <row r="363" spans="1:20" ht="13.4" customHeight="1" x14ac:dyDescent="1.1000000000000001">
      <c r="A363" s="83">
        <v>1569</v>
      </c>
      <c r="B363" s="1" t="s">
        <v>409</v>
      </c>
      <c r="C363" s="28" t="s">
        <v>472</v>
      </c>
      <c r="D363" s="2">
        <v>75</v>
      </c>
      <c r="E363" s="45" t="s">
        <v>491</v>
      </c>
      <c r="F363" s="46" t="s">
        <v>492</v>
      </c>
      <c r="G363" s="47" t="s">
        <v>14</v>
      </c>
      <c r="H363" s="56" t="s">
        <v>493</v>
      </c>
      <c r="I363" s="49">
        <v>46.8</v>
      </c>
      <c r="J363" s="120">
        <v>0.16458333333333333</v>
      </c>
      <c r="K363" s="121"/>
      <c r="L363" s="52">
        <v>11.85</v>
      </c>
      <c r="M363" s="114">
        <v>915</v>
      </c>
      <c r="N363" s="3"/>
      <c r="Q363" s="3"/>
      <c r="R363" s="3"/>
      <c r="S363" s="27"/>
      <c r="T363" s="27"/>
    </row>
    <row r="364" spans="1:20" ht="13.4" customHeight="1" x14ac:dyDescent="1.1000000000000001">
      <c r="A364" s="83">
        <v>1568</v>
      </c>
      <c r="B364" s="1" t="s">
        <v>409</v>
      </c>
      <c r="C364" s="28" t="s">
        <v>472</v>
      </c>
      <c r="D364" s="2">
        <v>74</v>
      </c>
      <c r="E364" s="45" t="s">
        <v>494</v>
      </c>
      <c r="F364" s="46" t="s">
        <v>495</v>
      </c>
      <c r="G364" s="47" t="s">
        <v>14</v>
      </c>
      <c r="H364" s="56" t="s">
        <v>496</v>
      </c>
      <c r="I364" s="49">
        <v>5.6</v>
      </c>
      <c r="J364" s="120">
        <v>6.805555555555555E-2</v>
      </c>
      <c r="K364" s="121"/>
      <c r="L364" s="51">
        <v>3.43</v>
      </c>
      <c r="M364" s="114">
        <v>293</v>
      </c>
      <c r="N364" s="3"/>
      <c r="Q364" s="3"/>
      <c r="R364" s="3"/>
      <c r="S364" s="27"/>
      <c r="T364" s="27"/>
    </row>
    <row r="365" spans="1:20" ht="13.4" customHeight="1" x14ac:dyDescent="1.1000000000000001">
      <c r="A365" s="83">
        <v>1567</v>
      </c>
      <c r="B365" s="1" t="s">
        <v>409</v>
      </c>
      <c r="C365" s="28" t="s">
        <v>472</v>
      </c>
      <c r="D365" s="2">
        <v>73</v>
      </c>
      <c r="E365" s="45" t="s">
        <v>497</v>
      </c>
      <c r="F365" s="46" t="s">
        <v>498</v>
      </c>
      <c r="G365" s="47" t="s">
        <v>14</v>
      </c>
      <c r="H365" s="56" t="s">
        <v>499</v>
      </c>
      <c r="I365" s="49">
        <v>4.5</v>
      </c>
      <c r="J365" s="120">
        <v>7.7083333333333337E-2</v>
      </c>
      <c r="K365" s="121"/>
      <c r="L365" s="51">
        <v>2.4300000000000002</v>
      </c>
      <c r="M365" s="114">
        <v>516</v>
      </c>
      <c r="N365" s="3"/>
      <c r="Q365" s="3"/>
      <c r="R365" s="3"/>
      <c r="S365" s="27"/>
      <c r="T365" s="27"/>
    </row>
    <row r="366" spans="1:20" ht="13.4" customHeight="1" x14ac:dyDescent="1.1000000000000001">
      <c r="A366" s="83">
        <v>1566</v>
      </c>
      <c r="B366" s="1" t="s">
        <v>409</v>
      </c>
      <c r="C366" s="28" t="s">
        <v>472</v>
      </c>
      <c r="D366" s="2">
        <v>72</v>
      </c>
      <c r="E366" s="45" t="s">
        <v>500</v>
      </c>
      <c r="F366" s="46" t="s">
        <v>501</v>
      </c>
      <c r="G366" s="47" t="s">
        <v>14</v>
      </c>
      <c r="H366" s="56" t="s">
        <v>502</v>
      </c>
      <c r="I366" s="49">
        <v>11.7</v>
      </c>
      <c r="J366" s="120">
        <v>0.1875</v>
      </c>
      <c r="K366" s="121"/>
      <c r="L366" s="51">
        <v>2.6</v>
      </c>
      <c r="M366" s="114">
        <v>1111</v>
      </c>
      <c r="N366" s="3"/>
      <c r="Q366" s="3"/>
      <c r="R366" s="3"/>
      <c r="S366" s="27"/>
      <c r="T366" s="27"/>
    </row>
    <row r="367" spans="1:20" ht="13.4" customHeight="1" x14ac:dyDescent="1.1000000000000001">
      <c r="A367" s="83">
        <v>1565</v>
      </c>
      <c r="B367" s="1" t="s">
        <v>409</v>
      </c>
      <c r="C367" s="28" t="s">
        <v>472</v>
      </c>
      <c r="D367" s="2">
        <v>71</v>
      </c>
      <c r="E367" s="45" t="s">
        <v>503</v>
      </c>
      <c r="F367" s="46" t="s">
        <v>504</v>
      </c>
      <c r="G367" s="47" t="s">
        <v>14</v>
      </c>
      <c r="H367" s="56" t="s">
        <v>505</v>
      </c>
      <c r="I367" s="49">
        <v>9.3000000000000007</v>
      </c>
      <c r="J367" s="120">
        <v>0.16111111111111112</v>
      </c>
      <c r="K367" s="121"/>
      <c r="L367" s="51">
        <v>2.41</v>
      </c>
      <c r="M367" s="114">
        <v>825</v>
      </c>
      <c r="N367" s="3"/>
      <c r="Q367" s="3"/>
      <c r="R367" s="3"/>
      <c r="S367" s="27"/>
      <c r="T367" s="27"/>
    </row>
    <row r="368" spans="1:20" ht="13.4" customHeight="1" x14ac:dyDescent="1.1000000000000001">
      <c r="A368" s="83">
        <v>1564</v>
      </c>
      <c r="B368" s="1" t="s">
        <v>409</v>
      </c>
      <c r="C368" s="28" t="s">
        <v>472</v>
      </c>
      <c r="D368" s="2">
        <v>70</v>
      </c>
      <c r="E368" s="45" t="s">
        <v>506</v>
      </c>
      <c r="F368" s="46" t="s">
        <v>507</v>
      </c>
      <c r="G368" s="47" t="s">
        <v>14</v>
      </c>
      <c r="H368" s="56" t="s">
        <v>508</v>
      </c>
      <c r="I368" s="49">
        <v>13</v>
      </c>
      <c r="J368" s="120">
        <v>0.12083333333333333</v>
      </c>
      <c r="K368" s="121"/>
      <c r="L368" s="50">
        <v>4.4800000000000004</v>
      </c>
      <c r="M368" s="114">
        <v>331</v>
      </c>
      <c r="N368" s="3"/>
      <c r="Q368" s="3"/>
      <c r="R368" s="3"/>
      <c r="S368" s="27"/>
      <c r="T368" s="27"/>
    </row>
    <row r="369" spans="1:20" ht="13.4" customHeight="1" x14ac:dyDescent="1.1000000000000001">
      <c r="A369" s="83">
        <v>1563</v>
      </c>
      <c r="B369" s="1" t="s">
        <v>409</v>
      </c>
      <c r="C369" s="28" t="s">
        <v>472</v>
      </c>
      <c r="D369" s="2">
        <v>69</v>
      </c>
      <c r="E369" s="45" t="s">
        <v>509</v>
      </c>
      <c r="F369" s="46" t="s">
        <v>510</v>
      </c>
      <c r="G369" s="47" t="s">
        <v>14</v>
      </c>
      <c r="H369" s="56" t="s">
        <v>511</v>
      </c>
      <c r="I369" s="49">
        <v>10.5</v>
      </c>
      <c r="J369" s="120">
        <v>0.10972222222222222</v>
      </c>
      <c r="K369" s="121"/>
      <c r="L369" s="51">
        <v>3.99</v>
      </c>
      <c r="M369" s="114">
        <v>519</v>
      </c>
      <c r="N369" s="3"/>
      <c r="Q369" s="3"/>
      <c r="R369" s="3"/>
      <c r="S369" s="27"/>
      <c r="T369" s="27"/>
    </row>
    <row r="370" spans="1:20" ht="13.4" customHeight="1" x14ac:dyDescent="1.1000000000000001">
      <c r="A370" s="83">
        <v>1562</v>
      </c>
      <c r="B370" s="1" t="s">
        <v>409</v>
      </c>
      <c r="C370" s="28" t="s">
        <v>472</v>
      </c>
      <c r="D370" s="2">
        <v>68</v>
      </c>
      <c r="E370" s="45" t="s">
        <v>512</v>
      </c>
      <c r="F370" s="46" t="s">
        <v>513</v>
      </c>
      <c r="G370" s="47" t="s">
        <v>14</v>
      </c>
      <c r="H370" s="56" t="s">
        <v>514</v>
      </c>
      <c r="I370" s="49">
        <v>8.1</v>
      </c>
      <c r="J370" s="120">
        <v>7.8472222222222221E-2</v>
      </c>
      <c r="K370" s="121"/>
      <c r="L370" s="50">
        <v>4.3</v>
      </c>
      <c r="M370" s="114">
        <v>673</v>
      </c>
      <c r="N370" s="3" t="s">
        <v>15</v>
      </c>
      <c r="O370" s="27"/>
      <c r="P370" s="27"/>
      <c r="Q370" s="3"/>
      <c r="R370" s="3"/>
      <c r="S370" s="27"/>
      <c r="T370" s="27"/>
    </row>
    <row r="371" spans="1:20" ht="13.4" customHeight="1" x14ac:dyDescent="1.1000000000000001">
      <c r="A371" s="83">
        <v>1561</v>
      </c>
      <c r="B371" s="1" t="s">
        <v>409</v>
      </c>
      <c r="C371" s="28" t="s">
        <v>472</v>
      </c>
      <c r="D371" s="2">
        <v>67</v>
      </c>
      <c r="E371" s="45" t="s">
        <v>515</v>
      </c>
      <c r="F371" s="46" t="s">
        <v>516</v>
      </c>
      <c r="G371" s="47" t="s">
        <v>14</v>
      </c>
      <c r="H371" s="56" t="s">
        <v>517</v>
      </c>
      <c r="I371" s="49">
        <v>16.8</v>
      </c>
      <c r="J371" s="120">
        <v>0.19027777777777777</v>
      </c>
      <c r="K371" s="121"/>
      <c r="L371" s="51">
        <v>3.68</v>
      </c>
      <c r="M371" s="114">
        <v>1101</v>
      </c>
      <c r="N371" s="3" t="s">
        <v>15</v>
      </c>
      <c r="O371" s="27"/>
      <c r="P371" s="27"/>
      <c r="Q371" s="3"/>
      <c r="R371" s="3"/>
      <c r="S371" s="27"/>
      <c r="T371" s="27"/>
    </row>
    <row r="372" spans="1:20" ht="13.4" customHeight="1" x14ac:dyDescent="1.1000000000000001">
      <c r="A372" s="83">
        <v>1560</v>
      </c>
      <c r="B372" s="1" t="s">
        <v>409</v>
      </c>
      <c r="C372" s="28" t="s">
        <v>472</v>
      </c>
      <c r="D372" s="2">
        <v>66</v>
      </c>
      <c r="E372" s="45" t="s">
        <v>518</v>
      </c>
      <c r="F372" s="46" t="s">
        <v>519</v>
      </c>
      <c r="G372" s="47" t="s">
        <v>14</v>
      </c>
      <c r="H372" s="56" t="s">
        <v>520</v>
      </c>
      <c r="I372" s="49">
        <v>12.3</v>
      </c>
      <c r="J372" s="120">
        <v>0.12847222222222224</v>
      </c>
      <c r="K372" s="121"/>
      <c r="L372" s="51">
        <v>3.99</v>
      </c>
      <c r="M372" s="114">
        <v>229</v>
      </c>
      <c r="N372" s="3"/>
      <c r="O372" s="27"/>
      <c r="P372" s="27"/>
      <c r="Q372" s="3"/>
      <c r="R372" s="3"/>
      <c r="S372" s="27"/>
      <c r="T372" s="27"/>
    </row>
    <row r="373" spans="1:20" ht="13.4" customHeight="1" x14ac:dyDescent="1.1000000000000001">
      <c r="A373" s="83">
        <v>1559</v>
      </c>
      <c r="B373" s="1" t="s">
        <v>409</v>
      </c>
      <c r="C373" s="28" t="s">
        <v>472</v>
      </c>
      <c r="D373" s="2">
        <v>65</v>
      </c>
      <c r="E373" s="45" t="s">
        <v>521</v>
      </c>
      <c r="F373" s="46" t="s">
        <v>522</v>
      </c>
      <c r="G373" s="47" t="s">
        <v>14</v>
      </c>
      <c r="H373" s="56" t="s">
        <v>523</v>
      </c>
      <c r="I373" s="49">
        <v>14.6</v>
      </c>
      <c r="J373" s="120">
        <v>0.23611111111111113</v>
      </c>
      <c r="K373" s="121"/>
      <c r="L373" s="51">
        <v>2.58</v>
      </c>
      <c r="M373" s="114">
        <v>1420</v>
      </c>
      <c r="N373" s="3"/>
      <c r="O373" s="27"/>
      <c r="P373" s="27"/>
      <c r="Q373" s="3"/>
      <c r="R373" s="3"/>
      <c r="S373" s="27"/>
      <c r="T373" s="27"/>
    </row>
    <row r="374" spans="1:20" ht="13.4" customHeight="1" x14ac:dyDescent="1.1000000000000001">
      <c r="A374" s="83">
        <v>1558</v>
      </c>
      <c r="B374" s="1" t="s">
        <v>409</v>
      </c>
      <c r="C374" s="28" t="s">
        <v>472</v>
      </c>
      <c r="D374" s="2">
        <v>64</v>
      </c>
      <c r="E374" s="45" t="s">
        <v>524</v>
      </c>
      <c r="F374" s="46" t="s">
        <v>525</v>
      </c>
      <c r="G374" s="47" t="s">
        <v>14</v>
      </c>
      <c r="H374" s="56" t="s">
        <v>526</v>
      </c>
      <c r="I374" s="49">
        <v>11.1</v>
      </c>
      <c r="J374" s="120">
        <v>0.12222222222222223</v>
      </c>
      <c r="K374" s="121"/>
      <c r="L374" s="51">
        <v>3.78</v>
      </c>
      <c r="M374" s="114">
        <v>619</v>
      </c>
      <c r="N374" s="3" t="s">
        <v>15</v>
      </c>
      <c r="O374" s="27"/>
      <c r="P374" s="27"/>
      <c r="Q374" s="3"/>
      <c r="R374" s="3"/>
      <c r="S374" s="27"/>
      <c r="T374" s="27"/>
    </row>
    <row r="375" spans="1:20" ht="13.4" customHeight="1" x14ac:dyDescent="1.1000000000000001">
      <c r="A375" s="83">
        <v>1557</v>
      </c>
      <c r="B375" s="1" t="s">
        <v>409</v>
      </c>
      <c r="C375" s="28" t="s">
        <v>472</v>
      </c>
      <c r="D375" s="2">
        <v>63</v>
      </c>
      <c r="E375" s="45" t="s">
        <v>527</v>
      </c>
      <c r="F375" s="46" t="s">
        <v>528</v>
      </c>
      <c r="G375" s="47" t="s">
        <v>14</v>
      </c>
      <c r="H375" s="56" t="s">
        <v>529</v>
      </c>
      <c r="I375" s="49">
        <v>12.3</v>
      </c>
      <c r="J375" s="120">
        <v>0.1673611111111111</v>
      </c>
      <c r="K375" s="121"/>
      <c r="L375" s="51">
        <v>3.06</v>
      </c>
      <c r="M375" s="114">
        <v>1003</v>
      </c>
      <c r="N375" s="3"/>
      <c r="O375" s="27"/>
      <c r="P375" s="27"/>
      <c r="Q375" s="3"/>
      <c r="R375" s="3"/>
      <c r="S375" s="27"/>
      <c r="T375" s="27"/>
    </row>
    <row r="376" spans="1:20" ht="13.4" customHeight="1" x14ac:dyDescent="1.1000000000000001">
      <c r="A376" s="83">
        <v>1556</v>
      </c>
      <c r="B376" s="1" t="s">
        <v>409</v>
      </c>
      <c r="C376" s="28" t="s">
        <v>472</v>
      </c>
      <c r="D376" s="2">
        <v>62</v>
      </c>
      <c r="E376" s="45" t="s">
        <v>530</v>
      </c>
      <c r="F376" s="46" t="s">
        <v>531</v>
      </c>
      <c r="G376" s="47" t="s">
        <v>14</v>
      </c>
      <c r="H376" s="56" t="s">
        <v>532</v>
      </c>
      <c r="I376" s="49">
        <v>13</v>
      </c>
      <c r="J376" s="120">
        <v>0.20208333333333331</v>
      </c>
      <c r="K376" s="121"/>
      <c r="L376" s="51">
        <v>2.68</v>
      </c>
      <c r="M376" s="114">
        <v>1032</v>
      </c>
      <c r="N376" s="3"/>
      <c r="O376" s="27"/>
      <c r="P376" s="27"/>
      <c r="Q376" s="3"/>
      <c r="R376" s="3"/>
      <c r="S376" s="27"/>
      <c r="T376" s="27"/>
    </row>
    <row r="377" spans="1:20" ht="13.4" customHeight="1" x14ac:dyDescent="1.1000000000000001">
      <c r="A377" s="83">
        <v>1555</v>
      </c>
      <c r="B377" s="1" t="s">
        <v>409</v>
      </c>
      <c r="C377" s="28" t="s">
        <v>472</v>
      </c>
      <c r="D377" s="2">
        <v>61</v>
      </c>
      <c r="E377" s="45" t="s">
        <v>533</v>
      </c>
      <c r="F377" s="46" t="s">
        <v>534</v>
      </c>
      <c r="G377" s="47" t="s">
        <v>14</v>
      </c>
      <c r="H377" s="56" t="s">
        <v>535</v>
      </c>
      <c r="I377" s="49">
        <v>64.8</v>
      </c>
      <c r="J377" s="120">
        <v>0.17777777777777778</v>
      </c>
      <c r="K377" s="121"/>
      <c r="L377" s="52">
        <v>15.19</v>
      </c>
      <c r="M377" s="114">
        <v>676</v>
      </c>
      <c r="N377" s="3"/>
      <c r="O377" s="27"/>
      <c r="P377" s="27"/>
      <c r="Q377" s="3"/>
      <c r="R377" s="3"/>
      <c r="S377" s="27"/>
      <c r="T377" s="27"/>
    </row>
    <row r="378" spans="1:20" ht="13.4" customHeight="1" x14ac:dyDescent="1.1000000000000001">
      <c r="A378" s="83">
        <v>1554</v>
      </c>
      <c r="B378" s="1" t="s">
        <v>409</v>
      </c>
      <c r="C378" s="28" t="s">
        <v>472</v>
      </c>
      <c r="D378" s="2">
        <v>60</v>
      </c>
      <c r="E378" s="45" t="s">
        <v>536</v>
      </c>
      <c r="F378" s="48" t="s">
        <v>537</v>
      </c>
      <c r="G378" s="47" t="s">
        <v>14</v>
      </c>
      <c r="H378" s="56" t="s">
        <v>5191</v>
      </c>
      <c r="I378" s="49">
        <v>9.9</v>
      </c>
      <c r="J378" s="120">
        <v>0.10833333333333334</v>
      </c>
      <c r="K378" s="121"/>
      <c r="L378" s="51">
        <v>3.81</v>
      </c>
      <c r="M378" s="114">
        <v>558</v>
      </c>
      <c r="N378" s="3"/>
      <c r="O378" s="27"/>
      <c r="P378" s="27"/>
      <c r="Q378" s="3"/>
      <c r="R378" s="3"/>
      <c r="S378" s="27"/>
      <c r="T378" s="27"/>
    </row>
    <row r="379" spans="1:20" ht="13.4" customHeight="1" x14ac:dyDescent="1.1000000000000001">
      <c r="A379" s="83">
        <v>1553</v>
      </c>
      <c r="B379" s="1" t="s">
        <v>409</v>
      </c>
      <c r="C379" s="28" t="s">
        <v>472</v>
      </c>
      <c r="D379" s="2">
        <v>59</v>
      </c>
      <c r="E379" s="45" t="s">
        <v>538</v>
      </c>
      <c r="F379" s="46" t="s">
        <v>539</v>
      </c>
      <c r="G379" s="47" t="s">
        <v>14</v>
      </c>
      <c r="H379" s="56" t="s">
        <v>540</v>
      </c>
      <c r="I379" s="49">
        <v>13.4</v>
      </c>
      <c r="J379" s="120">
        <v>0.18888888888888888</v>
      </c>
      <c r="K379" s="121"/>
      <c r="L379" s="51">
        <v>2.96</v>
      </c>
      <c r="M379" s="114">
        <v>948</v>
      </c>
      <c r="N379" s="3"/>
      <c r="O379" s="27"/>
      <c r="P379" s="27"/>
      <c r="Q379" s="3"/>
      <c r="R379" s="3"/>
      <c r="S379" s="27"/>
      <c r="T379" s="27"/>
    </row>
    <row r="380" spans="1:20" ht="13.4" customHeight="1" x14ac:dyDescent="1.1000000000000001">
      <c r="A380" s="83">
        <v>1552</v>
      </c>
      <c r="B380" s="1" t="s">
        <v>409</v>
      </c>
      <c r="C380" s="28" t="s">
        <v>472</v>
      </c>
      <c r="D380" s="2">
        <v>58</v>
      </c>
      <c r="E380" s="45" t="s">
        <v>541</v>
      </c>
      <c r="F380" s="46" t="s">
        <v>542</v>
      </c>
      <c r="G380" s="47" t="s">
        <v>14</v>
      </c>
      <c r="H380" s="56" t="s">
        <v>543</v>
      </c>
      <c r="I380" s="49">
        <v>13.3</v>
      </c>
      <c r="J380" s="120">
        <v>0.14652777777777778</v>
      </c>
      <c r="K380" s="121"/>
      <c r="L380" s="51">
        <v>3.78</v>
      </c>
      <c r="M380" s="114">
        <v>1031</v>
      </c>
      <c r="N380" s="3"/>
      <c r="O380" s="27"/>
      <c r="P380" s="27"/>
      <c r="Q380" s="3"/>
      <c r="R380" s="3"/>
      <c r="S380" s="27"/>
      <c r="T380" s="27"/>
    </row>
    <row r="381" spans="1:20" ht="13.4" customHeight="1" x14ac:dyDescent="1.1000000000000001">
      <c r="A381" s="83">
        <v>1551</v>
      </c>
      <c r="B381" s="1" t="s">
        <v>409</v>
      </c>
      <c r="C381" s="28" t="s">
        <v>472</v>
      </c>
      <c r="D381" s="2">
        <v>57</v>
      </c>
      <c r="E381" s="45" t="s">
        <v>544</v>
      </c>
      <c r="F381" s="46" t="s">
        <v>545</v>
      </c>
      <c r="G381" s="47" t="s">
        <v>14</v>
      </c>
      <c r="H381" s="56" t="s">
        <v>546</v>
      </c>
      <c r="I381" s="49">
        <v>15.2</v>
      </c>
      <c r="J381" s="120">
        <v>0.17152777777777775</v>
      </c>
      <c r="K381" s="121"/>
      <c r="L381" s="51">
        <v>3.69</v>
      </c>
      <c r="M381" s="114">
        <v>1283</v>
      </c>
      <c r="N381" s="3" t="s">
        <v>15</v>
      </c>
      <c r="O381" s="27"/>
      <c r="P381" s="27"/>
      <c r="Q381" s="3"/>
      <c r="R381" s="3"/>
      <c r="S381" s="27"/>
      <c r="T381" s="27"/>
    </row>
    <row r="382" spans="1:20" ht="13.4" customHeight="1" x14ac:dyDescent="1.1000000000000001">
      <c r="A382" s="83">
        <v>1550</v>
      </c>
      <c r="B382" s="1" t="s">
        <v>409</v>
      </c>
      <c r="C382" s="28" t="s">
        <v>472</v>
      </c>
      <c r="D382" s="2">
        <v>56</v>
      </c>
      <c r="E382" s="45" t="s">
        <v>547</v>
      </c>
      <c r="F382" s="46" t="s">
        <v>548</v>
      </c>
      <c r="G382" s="47" t="s">
        <v>14</v>
      </c>
      <c r="H382" s="56" t="s">
        <v>549</v>
      </c>
      <c r="I382" s="49">
        <v>17.100000000000001</v>
      </c>
      <c r="J382" s="120">
        <v>0.23611111111111113</v>
      </c>
      <c r="K382" s="121"/>
      <c r="L382" s="51">
        <v>3.02</v>
      </c>
      <c r="M382" s="114">
        <v>1053</v>
      </c>
      <c r="N382" s="3"/>
      <c r="O382" s="27"/>
      <c r="P382" s="27"/>
      <c r="Q382" s="3"/>
      <c r="R382" s="3"/>
      <c r="S382" s="27"/>
      <c r="T382" s="27"/>
    </row>
    <row r="383" spans="1:20" ht="13.4" customHeight="1" x14ac:dyDescent="1.1000000000000001">
      <c r="A383" s="83">
        <v>1549</v>
      </c>
      <c r="B383" s="1" t="s">
        <v>409</v>
      </c>
      <c r="C383" s="28" t="s">
        <v>472</v>
      </c>
      <c r="D383" s="2">
        <v>55</v>
      </c>
      <c r="E383" s="45" t="s">
        <v>550</v>
      </c>
      <c r="F383" s="46" t="s">
        <v>551</v>
      </c>
      <c r="G383" s="47" t="s">
        <v>14</v>
      </c>
      <c r="H383" s="56" t="s">
        <v>4800</v>
      </c>
      <c r="I383" s="49">
        <v>6.7</v>
      </c>
      <c r="J383" s="120">
        <v>9.3055555555555558E-2</v>
      </c>
      <c r="K383" s="121"/>
      <c r="L383" s="51">
        <v>3</v>
      </c>
      <c r="M383" s="114">
        <v>605</v>
      </c>
      <c r="N383" s="3"/>
      <c r="O383" s="27"/>
      <c r="P383" s="27"/>
      <c r="Q383" s="3"/>
      <c r="R383" s="3"/>
      <c r="S383" s="27"/>
      <c r="T383" s="27"/>
    </row>
    <row r="384" spans="1:20" ht="13.4" customHeight="1" x14ac:dyDescent="1.1000000000000001">
      <c r="A384" s="83">
        <v>1548</v>
      </c>
      <c r="B384" s="1" t="s">
        <v>409</v>
      </c>
      <c r="C384" s="28" t="s">
        <v>472</v>
      </c>
      <c r="D384" s="2">
        <v>54</v>
      </c>
      <c r="E384" s="45" t="s">
        <v>552</v>
      </c>
      <c r="F384" s="46" t="s">
        <v>553</v>
      </c>
      <c r="G384" s="47" t="s">
        <v>14</v>
      </c>
      <c r="H384" s="56" t="s">
        <v>554</v>
      </c>
      <c r="I384" s="49">
        <v>7.8</v>
      </c>
      <c r="J384" s="120">
        <v>6.9444444444444434E-2</v>
      </c>
      <c r="K384" s="121"/>
      <c r="L384" s="50">
        <v>4.68</v>
      </c>
      <c r="M384" s="114">
        <v>490</v>
      </c>
      <c r="N384" s="3" t="s">
        <v>15</v>
      </c>
      <c r="O384" s="27"/>
      <c r="P384" s="27"/>
      <c r="Q384" s="3"/>
      <c r="R384" s="3"/>
      <c r="S384" s="27"/>
      <c r="T384" s="27"/>
    </row>
    <row r="385" spans="1:30" ht="13.4" customHeight="1" x14ac:dyDescent="1.1000000000000001">
      <c r="A385" s="83">
        <v>1547</v>
      </c>
      <c r="B385" s="1" t="s">
        <v>409</v>
      </c>
      <c r="C385" s="28" t="s">
        <v>472</v>
      </c>
      <c r="D385" s="2">
        <v>53</v>
      </c>
      <c r="E385" s="45" t="s">
        <v>555</v>
      </c>
      <c r="F385" s="46" t="s">
        <v>556</v>
      </c>
      <c r="G385" s="47" t="s">
        <v>14</v>
      </c>
      <c r="H385" s="56" t="s">
        <v>557</v>
      </c>
      <c r="I385" s="49">
        <v>10.1</v>
      </c>
      <c r="J385" s="120">
        <v>0.16874999999999998</v>
      </c>
      <c r="K385" s="121"/>
      <c r="L385" s="51">
        <v>2.4900000000000002</v>
      </c>
      <c r="M385" s="114">
        <v>639</v>
      </c>
      <c r="N385" s="3"/>
      <c r="Q385" s="3"/>
      <c r="R385" s="3"/>
      <c r="S385" s="27"/>
      <c r="T385" s="27"/>
    </row>
    <row r="386" spans="1:30" ht="13.4" customHeight="1" x14ac:dyDescent="1.1000000000000001">
      <c r="A386" s="83">
        <v>1546</v>
      </c>
      <c r="B386" s="1" t="s">
        <v>409</v>
      </c>
      <c r="C386" s="28" t="s">
        <v>472</v>
      </c>
      <c r="D386" s="2">
        <v>52</v>
      </c>
      <c r="E386" s="45" t="s">
        <v>558</v>
      </c>
      <c r="F386" s="46" t="s">
        <v>559</v>
      </c>
      <c r="G386" s="47" t="s">
        <v>14</v>
      </c>
      <c r="H386" s="56" t="s">
        <v>560</v>
      </c>
      <c r="I386" s="49">
        <v>11.7</v>
      </c>
      <c r="J386" s="120">
        <v>0.14027777777777778</v>
      </c>
      <c r="K386" s="121"/>
      <c r="L386" s="51">
        <v>3.48</v>
      </c>
      <c r="M386" s="114">
        <v>571</v>
      </c>
      <c r="N386" s="3"/>
      <c r="Q386" s="3"/>
      <c r="R386" s="3"/>
      <c r="S386" s="27"/>
      <c r="T386" s="27"/>
    </row>
    <row r="387" spans="1:30" ht="13.4" customHeight="1" x14ac:dyDescent="1.1000000000000001">
      <c r="A387" s="83">
        <v>1545</v>
      </c>
      <c r="B387" s="1" t="s">
        <v>409</v>
      </c>
      <c r="C387" s="28" t="s">
        <v>472</v>
      </c>
      <c r="D387" s="2">
        <v>51</v>
      </c>
      <c r="E387" s="45" t="s">
        <v>561</v>
      </c>
      <c r="F387" s="57" t="s">
        <v>562</v>
      </c>
      <c r="G387" s="47" t="s">
        <v>14</v>
      </c>
      <c r="H387" s="56" t="s">
        <v>563</v>
      </c>
      <c r="I387" s="49">
        <v>53.5</v>
      </c>
      <c r="J387" s="120">
        <v>0.19236111111111112</v>
      </c>
      <c r="K387" s="121"/>
      <c r="L387" s="52">
        <v>11.59</v>
      </c>
      <c r="M387" s="114">
        <v>1242</v>
      </c>
      <c r="N387" s="3"/>
      <c r="Q387" s="3"/>
      <c r="R387" s="3"/>
      <c r="S387" s="27"/>
      <c r="T387" s="27"/>
    </row>
    <row r="388" spans="1:30" ht="13.4" customHeight="1" x14ac:dyDescent="0.4">
      <c r="A388" s="83">
        <v>1544</v>
      </c>
      <c r="B388" s="1" t="s">
        <v>409</v>
      </c>
      <c r="C388" s="28" t="s">
        <v>472</v>
      </c>
      <c r="D388" s="2">
        <v>50</v>
      </c>
      <c r="E388" s="45" t="s">
        <v>564</v>
      </c>
      <c r="F388" s="58" t="s">
        <v>565</v>
      </c>
      <c r="G388" s="47" t="s">
        <v>14</v>
      </c>
      <c r="H388" s="56" t="s">
        <v>566</v>
      </c>
      <c r="I388" s="49">
        <v>9.5</v>
      </c>
      <c r="J388" s="120">
        <v>0.12013888888888889</v>
      </c>
      <c r="K388" s="121"/>
      <c r="L388" s="51">
        <v>3.29</v>
      </c>
      <c r="M388" s="114">
        <v>609</v>
      </c>
      <c r="N388" s="3"/>
      <c r="Q388" s="3"/>
      <c r="R388" s="3"/>
      <c r="S388" s="27"/>
      <c r="T388" s="27"/>
    </row>
    <row r="389" spans="1:30" ht="13.4" customHeight="1" x14ac:dyDescent="0.4">
      <c r="A389" s="83">
        <v>1543</v>
      </c>
      <c r="B389" s="1" t="s">
        <v>409</v>
      </c>
      <c r="C389" s="28" t="s">
        <v>472</v>
      </c>
      <c r="D389" s="2">
        <v>49</v>
      </c>
      <c r="E389" s="45" t="s">
        <v>567</v>
      </c>
      <c r="F389" s="58" t="s">
        <v>568</v>
      </c>
      <c r="G389" s="47" t="s">
        <v>14</v>
      </c>
      <c r="H389" s="56" t="s">
        <v>569</v>
      </c>
      <c r="I389" s="49">
        <v>9.3000000000000007</v>
      </c>
      <c r="J389" s="120">
        <v>8.4722222222222213E-2</v>
      </c>
      <c r="K389" s="121"/>
      <c r="L389" s="50">
        <v>4.57</v>
      </c>
      <c r="M389" s="114">
        <v>140</v>
      </c>
      <c r="N389" s="3"/>
      <c r="Q389" s="3"/>
      <c r="R389" s="3"/>
      <c r="S389" s="27"/>
      <c r="T389" s="27"/>
    </row>
    <row r="390" spans="1:30" ht="13.4" customHeight="1" x14ac:dyDescent="0.4">
      <c r="A390" s="83">
        <v>1542</v>
      </c>
      <c r="B390" s="1" t="s">
        <v>409</v>
      </c>
      <c r="C390" s="28" t="s">
        <v>472</v>
      </c>
      <c r="D390" s="2">
        <v>48</v>
      </c>
      <c r="E390" s="45" t="s">
        <v>570</v>
      </c>
      <c r="F390" s="58" t="s">
        <v>571</v>
      </c>
      <c r="G390" s="47" t="s">
        <v>14</v>
      </c>
      <c r="H390" s="56" t="s">
        <v>572</v>
      </c>
      <c r="I390" s="49">
        <v>79.5</v>
      </c>
      <c r="J390" s="120">
        <v>0.20208333333333331</v>
      </c>
      <c r="K390" s="121"/>
      <c r="L390" s="52">
        <v>16.39</v>
      </c>
      <c r="M390" s="114">
        <v>914</v>
      </c>
      <c r="N390" s="3"/>
      <c r="Q390" s="3"/>
      <c r="R390" s="3"/>
      <c r="S390" s="27"/>
      <c r="T390" s="27"/>
    </row>
    <row r="391" spans="1:30" ht="13.4" customHeight="1" x14ac:dyDescent="0.4">
      <c r="A391" s="83">
        <v>1541</v>
      </c>
      <c r="B391" s="1" t="s">
        <v>409</v>
      </c>
      <c r="C391" s="28" t="s">
        <v>472</v>
      </c>
      <c r="D391" s="2">
        <v>47</v>
      </c>
      <c r="E391" s="45" t="s">
        <v>573</v>
      </c>
      <c r="F391" s="58" t="s">
        <v>574</v>
      </c>
      <c r="G391" s="47" t="s">
        <v>14</v>
      </c>
      <c r="H391" s="56" t="s">
        <v>575</v>
      </c>
      <c r="I391" s="49">
        <v>11.5</v>
      </c>
      <c r="J391" s="120">
        <v>0.13402777777777777</v>
      </c>
      <c r="K391" s="121"/>
      <c r="L391" s="51">
        <v>3.58</v>
      </c>
      <c r="M391" s="114">
        <v>1056</v>
      </c>
      <c r="N391" s="3"/>
      <c r="Q391" s="3"/>
      <c r="R391" s="3"/>
      <c r="S391" s="27"/>
      <c r="T391" s="27"/>
    </row>
    <row r="392" spans="1:30" ht="13.4" customHeight="1" x14ac:dyDescent="0.4">
      <c r="A392" s="83">
        <v>1540</v>
      </c>
      <c r="B392" s="1" t="s">
        <v>409</v>
      </c>
      <c r="C392" s="28" t="s">
        <v>472</v>
      </c>
      <c r="D392" s="2">
        <v>46</v>
      </c>
      <c r="E392" s="45" t="s">
        <v>576</v>
      </c>
      <c r="F392" s="58" t="s">
        <v>577</v>
      </c>
      <c r="G392" s="47" t="s">
        <v>14</v>
      </c>
      <c r="H392" s="56" t="s">
        <v>578</v>
      </c>
      <c r="I392" s="49">
        <v>68.900000000000006</v>
      </c>
      <c r="J392" s="120">
        <v>0.19097222222222221</v>
      </c>
      <c r="K392" s="121"/>
      <c r="L392" s="52">
        <v>15.03</v>
      </c>
      <c r="M392" s="114">
        <v>1508</v>
      </c>
      <c r="N392" s="3"/>
      <c r="Q392" s="3"/>
      <c r="R392" s="3"/>
      <c r="S392" s="27"/>
      <c r="T392" s="27"/>
    </row>
    <row r="393" spans="1:30" ht="13.4" customHeight="1" x14ac:dyDescent="0.4">
      <c r="A393" s="83">
        <v>1539</v>
      </c>
      <c r="B393" s="1" t="s">
        <v>409</v>
      </c>
      <c r="C393" s="28" t="s">
        <v>472</v>
      </c>
      <c r="D393" s="2">
        <v>45</v>
      </c>
      <c r="E393" s="45" t="s">
        <v>579</v>
      </c>
      <c r="F393" s="58" t="s">
        <v>580</v>
      </c>
      <c r="G393" s="47" t="s">
        <v>14</v>
      </c>
      <c r="H393" s="56" t="s">
        <v>4470</v>
      </c>
      <c r="I393" s="49">
        <v>14.4</v>
      </c>
      <c r="J393" s="120">
        <v>0.14930555555555555</v>
      </c>
      <c r="K393" s="121"/>
      <c r="L393" s="50">
        <v>4.0199999999999996</v>
      </c>
      <c r="M393" s="114">
        <v>858</v>
      </c>
      <c r="N393" s="3" t="s">
        <v>15</v>
      </c>
      <c r="Q393" s="3"/>
      <c r="R393" s="3"/>
      <c r="S393" s="27"/>
      <c r="T393" s="27"/>
    </row>
    <row r="394" spans="1:30" ht="13.4" customHeight="1" x14ac:dyDescent="0.4">
      <c r="A394" s="83">
        <v>1538</v>
      </c>
      <c r="B394" s="1" t="s">
        <v>409</v>
      </c>
      <c r="C394" s="28" t="s">
        <v>472</v>
      </c>
      <c r="D394" s="2">
        <v>44</v>
      </c>
      <c r="E394" s="45" t="s">
        <v>581</v>
      </c>
      <c r="F394" s="58" t="s">
        <v>582</v>
      </c>
      <c r="G394" s="47" t="s">
        <v>14</v>
      </c>
      <c r="H394" s="56" t="s">
        <v>583</v>
      </c>
      <c r="I394" s="49">
        <v>18</v>
      </c>
      <c r="J394" s="120">
        <v>0.20555555555555557</v>
      </c>
      <c r="K394" s="121"/>
      <c r="L394" s="51">
        <v>3.65</v>
      </c>
      <c r="M394" s="114">
        <v>1277</v>
      </c>
      <c r="N394" s="3"/>
      <c r="Q394" s="3"/>
      <c r="R394" s="3"/>
      <c r="S394" s="27"/>
      <c r="T394" s="27"/>
    </row>
    <row r="395" spans="1:30" ht="13.4" customHeight="1" x14ac:dyDescent="0.4">
      <c r="A395" s="83">
        <v>1537</v>
      </c>
      <c r="B395" s="1" t="s">
        <v>409</v>
      </c>
      <c r="C395" s="28" t="s">
        <v>472</v>
      </c>
      <c r="D395" s="2">
        <v>43</v>
      </c>
      <c r="E395" s="45" t="s">
        <v>584</v>
      </c>
      <c r="F395" s="58" t="s">
        <v>585</v>
      </c>
      <c r="G395" s="47" t="s">
        <v>14</v>
      </c>
      <c r="H395" s="56" t="s">
        <v>586</v>
      </c>
      <c r="I395" s="49">
        <v>11.2</v>
      </c>
      <c r="J395" s="120">
        <v>9.8611111111111108E-2</v>
      </c>
      <c r="K395" s="121"/>
      <c r="L395" s="50">
        <v>4.7300000000000004</v>
      </c>
      <c r="M395" s="114">
        <v>1060</v>
      </c>
      <c r="N395" s="3" t="s">
        <v>15</v>
      </c>
      <c r="Q395" s="3"/>
      <c r="R395" s="3"/>
      <c r="S395" s="27"/>
      <c r="T395" s="27"/>
    </row>
    <row r="396" spans="1:30" ht="13.4" customHeight="1" x14ac:dyDescent="0.4">
      <c r="A396" s="83">
        <v>1536</v>
      </c>
      <c r="B396" s="1" t="s">
        <v>409</v>
      </c>
      <c r="C396" s="28" t="s">
        <v>472</v>
      </c>
      <c r="D396" s="2">
        <v>42</v>
      </c>
      <c r="E396" s="45" t="s">
        <v>587</v>
      </c>
      <c r="F396" s="58" t="s">
        <v>588</v>
      </c>
      <c r="G396" s="47" t="s">
        <v>14</v>
      </c>
      <c r="H396" s="56" t="s">
        <v>589</v>
      </c>
      <c r="I396" s="49">
        <v>18.2</v>
      </c>
      <c r="J396" s="120">
        <v>0.1451388888888889</v>
      </c>
      <c r="K396" s="121"/>
      <c r="L396" s="50">
        <v>5.22</v>
      </c>
      <c r="M396" s="114">
        <v>81</v>
      </c>
      <c r="N396" s="3"/>
      <c r="Q396" s="3"/>
      <c r="R396" s="3"/>
      <c r="S396" s="27"/>
      <c r="T396" s="27"/>
    </row>
    <row r="397" spans="1:30" ht="13.4" customHeight="1" thickBot="1" x14ac:dyDescent="0.55000000000000004">
      <c r="A397" s="83">
        <v>1535</v>
      </c>
      <c r="B397" s="1" t="s">
        <v>409</v>
      </c>
      <c r="C397" s="28" t="s">
        <v>472</v>
      </c>
      <c r="D397" s="2">
        <v>41</v>
      </c>
      <c r="E397" s="45" t="s">
        <v>590</v>
      </c>
      <c r="F397" s="58" t="s">
        <v>591</v>
      </c>
      <c r="G397" s="47" t="s">
        <v>14</v>
      </c>
      <c r="H397" s="56" t="s">
        <v>592</v>
      </c>
      <c r="I397" s="49">
        <v>13.9</v>
      </c>
      <c r="J397" s="120">
        <v>0.17083333333333331</v>
      </c>
      <c r="K397" s="121"/>
      <c r="L397" s="51">
        <v>3.39</v>
      </c>
      <c r="M397" s="114">
        <v>982</v>
      </c>
      <c r="N397" s="3" t="s">
        <v>15</v>
      </c>
      <c r="Q397" s="3"/>
      <c r="R397" s="3"/>
      <c r="S397" s="27"/>
      <c r="T397" s="27"/>
    </row>
    <row r="398" spans="1:30" ht="13.4" customHeight="1" thickTop="1" thickBot="1" x14ac:dyDescent="0.6">
      <c r="A398" s="83">
        <v>1534</v>
      </c>
      <c r="B398" s="1" t="s">
        <v>409</v>
      </c>
      <c r="C398" s="28" t="s">
        <v>472</v>
      </c>
      <c r="D398" s="2">
        <v>40</v>
      </c>
      <c r="E398" s="45" t="s">
        <v>593</v>
      </c>
      <c r="F398" s="58" t="s">
        <v>594</v>
      </c>
      <c r="G398" s="47" t="s">
        <v>14</v>
      </c>
      <c r="H398" s="56" t="s">
        <v>595</v>
      </c>
      <c r="I398" s="59">
        <v>10</v>
      </c>
      <c r="J398" s="120">
        <v>0.1361111111111111</v>
      </c>
      <c r="K398" s="121"/>
      <c r="L398" s="60">
        <v>3.06</v>
      </c>
      <c r="M398" s="115">
        <v>857</v>
      </c>
      <c r="N398" s="3"/>
      <c r="O398" s="61"/>
      <c r="P398" s="61"/>
      <c r="Q398" s="3"/>
      <c r="R398" s="3"/>
      <c r="S398" s="27"/>
      <c r="T398" s="27"/>
      <c r="AC398" s="62" t="e">
        <f>#REF!/3600</f>
        <v>#REF!</v>
      </c>
      <c r="AD398" s="107"/>
    </row>
    <row r="399" spans="1:30" ht="13.4" customHeight="1" thickTop="1" thickBot="1" x14ac:dyDescent="0.6">
      <c r="A399" s="83">
        <v>1533</v>
      </c>
      <c r="B399" s="1" t="s">
        <v>409</v>
      </c>
      <c r="C399" s="28" t="s">
        <v>472</v>
      </c>
      <c r="D399" s="2">
        <v>39</v>
      </c>
      <c r="E399" s="45" t="s">
        <v>596</v>
      </c>
      <c r="F399" s="58" t="s">
        <v>597</v>
      </c>
      <c r="G399" s="47" t="s">
        <v>14</v>
      </c>
      <c r="H399" s="56" t="s">
        <v>598</v>
      </c>
      <c r="I399" s="59">
        <v>62.2</v>
      </c>
      <c r="J399" s="120">
        <v>0.18888888888888888</v>
      </c>
      <c r="K399" s="121"/>
      <c r="L399" s="63">
        <v>13.72</v>
      </c>
      <c r="M399" s="115">
        <v>352</v>
      </c>
      <c r="N399" s="3"/>
      <c r="O399" s="61"/>
      <c r="P399" s="61"/>
      <c r="Q399" s="3"/>
      <c r="R399" s="3"/>
      <c r="S399" s="27"/>
      <c r="T399" s="27"/>
      <c r="AC399" s="62" t="e">
        <f>#REF!/60</f>
        <v>#REF!</v>
      </c>
      <c r="AD399" s="107"/>
    </row>
    <row r="400" spans="1:30" ht="13.4" customHeight="1" thickTop="1" thickBot="1" x14ac:dyDescent="0.6">
      <c r="A400" s="83">
        <v>1532</v>
      </c>
      <c r="B400" s="1" t="s">
        <v>409</v>
      </c>
      <c r="C400" s="28" t="s">
        <v>472</v>
      </c>
      <c r="D400" s="2">
        <v>38</v>
      </c>
      <c r="E400" s="64" t="s">
        <v>599</v>
      </c>
      <c r="F400" s="58" t="s">
        <v>600</v>
      </c>
      <c r="G400" s="47" t="s">
        <v>14</v>
      </c>
      <c r="H400" s="7" t="s">
        <v>601</v>
      </c>
      <c r="I400" s="59">
        <v>11.1</v>
      </c>
      <c r="J400" s="120">
        <v>0.12152777777777778</v>
      </c>
      <c r="K400" s="121"/>
      <c r="L400" s="60">
        <v>3.81</v>
      </c>
      <c r="M400" s="115">
        <v>358</v>
      </c>
      <c r="N400" s="8"/>
      <c r="O400" s="61"/>
      <c r="P400" s="61"/>
      <c r="Q400" s="8"/>
      <c r="R400" s="99"/>
      <c r="S400" s="27"/>
      <c r="T400" s="27"/>
      <c r="AC400" s="62"/>
      <c r="AD400" s="107"/>
    </row>
    <row r="401" spans="1:30" ht="13.4" customHeight="1" thickTop="1" thickBot="1" x14ac:dyDescent="0.6">
      <c r="A401" s="83">
        <v>1531</v>
      </c>
      <c r="B401" s="1" t="s">
        <v>409</v>
      </c>
      <c r="C401" s="28" t="s">
        <v>472</v>
      </c>
      <c r="D401" s="2">
        <v>37</v>
      </c>
      <c r="E401" s="45" t="s">
        <v>602</v>
      </c>
      <c r="F401" s="58" t="s">
        <v>603</v>
      </c>
      <c r="G401" s="47" t="s">
        <v>14</v>
      </c>
      <c r="H401" s="7" t="s">
        <v>604</v>
      </c>
      <c r="I401" s="59">
        <v>12.6</v>
      </c>
      <c r="J401" s="120">
        <v>0.11597222222222221</v>
      </c>
      <c r="K401" s="121"/>
      <c r="L401" s="65">
        <v>4.53</v>
      </c>
      <c r="M401" s="115">
        <v>279</v>
      </c>
      <c r="N401" s="8"/>
      <c r="Q401" s="8"/>
      <c r="R401" s="99"/>
      <c r="S401" s="27"/>
      <c r="T401" s="27"/>
      <c r="AC401" s="62" t="e">
        <f>#REF!-#REF!-#REF!</f>
        <v>#REF!</v>
      </c>
      <c r="AD401" s="107"/>
    </row>
    <row r="402" spans="1:30" ht="13.4" customHeight="1" thickTop="1" thickBot="1" x14ac:dyDescent="0.6">
      <c r="A402" s="83">
        <v>1530</v>
      </c>
      <c r="B402" s="1" t="s">
        <v>409</v>
      </c>
      <c r="C402" s="28" t="s">
        <v>472</v>
      </c>
      <c r="D402" s="2">
        <v>36</v>
      </c>
      <c r="E402" s="45" t="s">
        <v>605</v>
      </c>
      <c r="F402" s="58" t="s">
        <v>606</v>
      </c>
      <c r="G402" s="47" t="s">
        <v>14</v>
      </c>
      <c r="H402" s="7" t="s">
        <v>607</v>
      </c>
      <c r="I402" s="59">
        <v>11.6</v>
      </c>
      <c r="J402" s="120">
        <v>0.13472222222222222</v>
      </c>
      <c r="K402" s="121"/>
      <c r="L402" s="60">
        <v>3.59</v>
      </c>
      <c r="M402" s="115">
        <v>778</v>
      </c>
      <c r="N402" s="3" t="s">
        <v>15</v>
      </c>
      <c r="Q402" s="3"/>
      <c r="R402" s="3"/>
      <c r="S402" s="27"/>
      <c r="T402" s="27"/>
      <c r="AC402" s="62"/>
      <c r="AD402" s="107"/>
    </row>
    <row r="403" spans="1:30" ht="13.4" customHeight="1" thickTop="1" x14ac:dyDescent="0.45">
      <c r="A403" s="83">
        <v>1529</v>
      </c>
      <c r="B403" s="1" t="s">
        <v>409</v>
      </c>
      <c r="C403" s="28" t="s">
        <v>472</v>
      </c>
      <c r="D403" s="2">
        <v>35</v>
      </c>
      <c r="E403" s="45" t="s">
        <v>608</v>
      </c>
      <c r="F403" s="58" t="s">
        <v>609</v>
      </c>
      <c r="G403" s="47" t="s">
        <v>14</v>
      </c>
      <c r="H403" s="7" t="s">
        <v>610</v>
      </c>
      <c r="I403" s="59">
        <v>12.8</v>
      </c>
      <c r="J403" s="120">
        <v>0.12569444444444444</v>
      </c>
      <c r="K403" s="121"/>
      <c r="L403" s="65">
        <v>4.24</v>
      </c>
      <c r="M403" s="115">
        <v>756</v>
      </c>
      <c r="N403" s="8"/>
      <c r="Q403" s="8"/>
      <c r="R403" s="99"/>
      <c r="S403" s="27"/>
      <c r="T403" s="27"/>
      <c r="AC403" s="66"/>
      <c r="AD403" s="108"/>
    </row>
    <row r="404" spans="1:30" ht="13.4" customHeight="1" x14ac:dyDescent="0.4">
      <c r="A404" s="83">
        <v>1528</v>
      </c>
      <c r="B404" s="1" t="s">
        <v>409</v>
      </c>
      <c r="C404" s="28" t="s">
        <v>472</v>
      </c>
      <c r="D404" s="2">
        <v>34</v>
      </c>
      <c r="E404" s="45" t="s">
        <v>611</v>
      </c>
      <c r="F404" s="58" t="s">
        <v>612</v>
      </c>
      <c r="G404" s="47" t="s">
        <v>14</v>
      </c>
      <c r="H404" s="7" t="s">
        <v>613</v>
      </c>
      <c r="I404" s="59">
        <v>53.7</v>
      </c>
      <c r="J404" s="120">
        <v>0.16944444444444443</v>
      </c>
      <c r="K404" s="121"/>
      <c r="L404" s="63">
        <v>13.2</v>
      </c>
      <c r="M404" s="115">
        <v>540</v>
      </c>
      <c r="N404" s="8"/>
      <c r="Q404" s="8"/>
      <c r="R404" s="99"/>
      <c r="S404" s="27"/>
      <c r="T404" s="27"/>
    </row>
    <row r="405" spans="1:30" ht="13.4" customHeight="1" x14ac:dyDescent="0.4">
      <c r="A405" s="83">
        <v>1527</v>
      </c>
      <c r="B405" s="1" t="s">
        <v>409</v>
      </c>
      <c r="C405" s="28" t="s">
        <v>472</v>
      </c>
      <c r="D405" s="2">
        <v>33</v>
      </c>
      <c r="E405" s="45" t="s">
        <v>614</v>
      </c>
      <c r="F405" s="58" t="s">
        <v>615</v>
      </c>
      <c r="G405" s="47" t="s">
        <v>14</v>
      </c>
      <c r="H405" s="7" t="s">
        <v>616</v>
      </c>
      <c r="I405" s="59">
        <v>9.6999999999999993</v>
      </c>
      <c r="J405" s="120">
        <v>0.1013888888888889</v>
      </c>
      <c r="K405" s="121"/>
      <c r="L405" s="60">
        <v>3.99</v>
      </c>
      <c r="M405" s="115">
        <v>191</v>
      </c>
      <c r="N405" s="8"/>
      <c r="Q405" s="8"/>
      <c r="R405" s="99"/>
      <c r="S405" s="27"/>
      <c r="T405" s="27"/>
    </row>
    <row r="406" spans="1:30" ht="13.4" customHeight="1" x14ac:dyDescent="0.4">
      <c r="A406" s="83">
        <v>1526</v>
      </c>
      <c r="B406" s="1" t="s">
        <v>409</v>
      </c>
      <c r="C406" s="28" t="s">
        <v>472</v>
      </c>
      <c r="D406" s="2">
        <v>32</v>
      </c>
      <c r="E406" s="45" t="s">
        <v>617</v>
      </c>
      <c r="F406" s="58" t="s">
        <v>618</v>
      </c>
      <c r="G406" s="47" t="s">
        <v>14</v>
      </c>
      <c r="H406" s="7" t="s">
        <v>619</v>
      </c>
      <c r="I406" s="59">
        <v>65.099999999999994</v>
      </c>
      <c r="J406" s="120">
        <v>0.18333333333333335</v>
      </c>
      <c r="K406" s="121"/>
      <c r="L406" s="63">
        <v>14.8</v>
      </c>
      <c r="M406" s="115">
        <v>319</v>
      </c>
      <c r="N406" s="8"/>
      <c r="Q406" s="8"/>
      <c r="R406" s="99"/>
      <c r="S406" s="27"/>
      <c r="T406" s="27"/>
    </row>
    <row r="407" spans="1:30" ht="13.4" customHeight="1" x14ac:dyDescent="0.4">
      <c r="A407" s="83">
        <v>1525</v>
      </c>
      <c r="B407" s="1" t="s">
        <v>409</v>
      </c>
      <c r="C407" s="28" t="s">
        <v>472</v>
      </c>
      <c r="D407" s="2">
        <v>31</v>
      </c>
      <c r="E407" s="45" t="s">
        <v>620</v>
      </c>
      <c r="F407" s="58" t="s">
        <v>621</v>
      </c>
      <c r="G407" s="47" t="s">
        <v>14</v>
      </c>
      <c r="H407" s="7" t="s">
        <v>622</v>
      </c>
      <c r="I407" s="59">
        <v>7.6</v>
      </c>
      <c r="J407" s="120">
        <v>8.2638888888888887E-2</v>
      </c>
      <c r="K407" s="121"/>
      <c r="L407" s="60">
        <v>3.83</v>
      </c>
      <c r="M407" s="115">
        <v>319</v>
      </c>
      <c r="N407" s="3" t="s">
        <v>15</v>
      </c>
      <c r="Q407" s="8"/>
      <c r="R407" s="99"/>
      <c r="S407" s="27"/>
      <c r="T407" s="27"/>
    </row>
    <row r="408" spans="1:30" ht="13.4" customHeight="1" x14ac:dyDescent="0.4">
      <c r="A408" s="83">
        <v>1524</v>
      </c>
      <c r="B408" s="1" t="s">
        <v>409</v>
      </c>
      <c r="C408" s="28" t="s">
        <v>472</v>
      </c>
      <c r="D408" s="2">
        <v>30</v>
      </c>
      <c r="E408" s="45" t="s">
        <v>623</v>
      </c>
      <c r="F408" s="58" t="s">
        <v>624</v>
      </c>
      <c r="G408" s="47" t="s">
        <v>14</v>
      </c>
      <c r="H408" s="7" t="s">
        <v>625</v>
      </c>
      <c r="I408" s="59">
        <v>51.1</v>
      </c>
      <c r="J408" s="120">
        <v>0.15972222222222224</v>
      </c>
      <c r="K408" s="121"/>
      <c r="L408" s="63">
        <v>13.33</v>
      </c>
      <c r="M408" s="115">
        <v>319</v>
      </c>
      <c r="N408" s="8"/>
      <c r="Q408" s="8"/>
      <c r="R408" s="99"/>
      <c r="S408" s="27"/>
      <c r="T408" s="27"/>
    </row>
    <row r="409" spans="1:30" ht="13.4" customHeight="1" x14ac:dyDescent="0.4">
      <c r="A409" s="83">
        <v>1523</v>
      </c>
      <c r="B409" s="1" t="s">
        <v>409</v>
      </c>
      <c r="C409" s="28" t="s">
        <v>472</v>
      </c>
      <c r="D409" s="2">
        <v>29</v>
      </c>
      <c r="E409" s="45" t="s">
        <v>626</v>
      </c>
      <c r="F409" s="58" t="s">
        <v>627</v>
      </c>
      <c r="G409" s="47" t="s">
        <v>14</v>
      </c>
      <c r="H409" s="7" t="s">
        <v>628</v>
      </c>
      <c r="I409" s="59">
        <v>7.2</v>
      </c>
      <c r="J409" s="120">
        <v>7.0833333333333331E-2</v>
      </c>
      <c r="K409" s="121"/>
      <c r="L409" s="65">
        <v>4.24</v>
      </c>
      <c r="M409" s="115">
        <v>626</v>
      </c>
      <c r="N409" s="8"/>
      <c r="Q409" s="8"/>
      <c r="R409" s="99"/>
      <c r="S409" s="27"/>
      <c r="T409" s="27"/>
    </row>
    <row r="410" spans="1:30" ht="13.4" customHeight="1" x14ac:dyDescent="0.4">
      <c r="A410" s="83">
        <v>1522</v>
      </c>
      <c r="B410" s="1" t="s">
        <v>409</v>
      </c>
      <c r="C410" s="28" t="s">
        <v>472</v>
      </c>
      <c r="D410" s="2">
        <v>28</v>
      </c>
      <c r="E410" s="45" t="s">
        <v>629</v>
      </c>
      <c r="F410" s="58" t="s">
        <v>630</v>
      </c>
      <c r="G410" s="47" t="s">
        <v>14</v>
      </c>
      <c r="H410" s="7" t="s">
        <v>631</v>
      </c>
      <c r="I410" s="59">
        <v>13.1</v>
      </c>
      <c r="J410" s="120">
        <v>0.10486111111111111</v>
      </c>
      <c r="K410" s="121"/>
      <c r="L410" s="65">
        <v>5.21</v>
      </c>
      <c r="M410" s="115">
        <v>11</v>
      </c>
      <c r="N410" s="8"/>
      <c r="Q410" s="8"/>
      <c r="R410" s="99"/>
      <c r="S410" s="27"/>
      <c r="T410" s="27"/>
    </row>
    <row r="411" spans="1:30" ht="13.4" customHeight="1" x14ac:dyDescent="0.4">
      <c r="A411" s="83">
        <v>1521</v>
      </c>
      <c r="B411" s="1" t="s">
        <v>409</v>
      </c>
      <c r="C411" s="28" t="s">
        <v>472</v>
      </c>
      <c r="D411" s="2">
        <v>27</v>
      </c>
      <c r="E411" s="45" t="s">
        <v>632</v>
      </c>
      <c r="F411" s="58" t="s">
        <v>633</v>
      </c>
      <c r="G411" s="47" t="s">
        <v>14</v>
      </c>
      <c r="H411" s="7" t="s">
        <v>634</v>
      </c>
      <c r="I411" s="59">
        <v>6.6</v>
      </c>
      <c r="J411" s="120">
        <v>5.486111111111111E-2</v>
      </c>
      <c r="K411" s="121"/>
      <c r="L411" s="65">
        <v>5.01</v>
      </c>
      <c r="M411" s="115">
        <v>83</v>
      </c>
      <c r="N411" s="8"/>
      <c r="Q411" s="8"/>
      <c r="R411" s="99"/>
      <c r="S411" s="27"/>
      <c r="T411" s="27"/>
    </row>
    <row r="412" spans="1:30" ht="13.4" customHeight="1" x14ac:dyDescent="0.4">
      <c r="A412" s="83">
        <v>1520</v>
      </c>
      <c r="B412" s="1" t="s">
        <v>409</v>
      </c>
      <c r="C412" s="28" t="s">
        <v>472</v>
      </c>
      <c r="D412" s="2">
        <v>26</v>
      </c>
      <c r="E412" s="45" t="s">
        <v>635</v>
      </c>
      <c r="F412" s="58" t="s">
        <v>636</v>
      </c>
      <c r="G412" s="47" t="s">
        <v>14</v>
      </c>
      <c r="H412" s="7" t="s">
        <v>637</v>
      </c>
      <c r="I412" s="59">
        <v>9.5</v>
      </c>
      <c r="J412" s="120">
        <v>8.819444444444445E-2</v>
      </c>
      <c r="K412" s="121"/>
      <c r="L412" s="65">
        <v>4.49</v>
      </c>
      <c r="M412" s="115">
        <v>208</v>
      </c>
      <c r="N412" s="8"/>
      <c r="Q412" s="8"/>
      <c r="R412" s="99"/>
      <c r="S412" s="27"/>
      <c r="T412" s="27"/>
    </row>
    <row r="413" spans="1:30" ht="13.4" customHeight="1" x14ac:dyDescent="0.4">
      <c r="A413" s="83">
        <v>1519</v>
      </c>
      <c r="B413" s="1" t="s">
        <v>409</v>
      </c>
      <c r="C413" s="28" t="s">
        <v>472</v>
      </c>
      <c r="D413" s="2">
        <v>25</v>
      </c>
      <c r="E413" s="45" t="s">
        <v>638</v>
      </c>
      <c r="F413" s="58" t="s">
        <v>639</v>
      </c>
      <c r="G413" s="47" t="s">
        <v>14</v>
      </c>
      <c r="H413" s="7" t="s">
        <v>640</v>
      </c>
      <c r="I413" s="59">
        <v>15.5</v>
      </c>
      <c r="J413" s="120">
        <v>0.12847222222222224</v>
      </c>
      <c r="K413" s="121"/>
      <c r="L413" s="65">
        <v>5.03</v>
      </c>
      <c r="M413" s="115">
        <v>35</v>
      </c>
      <c r="N413" s="8"/>
      <c r="Q413" s="8"/>
      <c r="R413" s="99"/>
      <c r="S413" s="27"/>
      <c r="T413" s="27"/>
    </row>
    <row r="414" spans="1:30" ht="13.4" customHeight="1" x14ac:dyDescent="0.4">
      <c r="A414" s="83">
        <v>1518</v>
      </c>
      <c r="B414" s="1" t="s">
        <v>409</v>
      </c>
      <c r="C414" s="28" t="s">
        <v>472</v>
      </c>
      <c r="D414" s="2">
        <v>24</v>
      </c>
      <c r="E414" s="45" t="s">
        <v>641</v>
      </c>
      <c r="F414" s="58" t="s">
        <v>642</v>
      </c>
      <c r="G414" s="47" t="s">
        <v>14</v>
      </c>
      <c r="H414" s="7" t="s">
        <v>643</v>
      </c>
      <c r="I414" s="59">
        <v>17.8</v>
      </c>
      <c r="J414" s="120">
        <v>0.18472222222222223</v>
      </c>
      <c r="K414" s="121"/>
      <c r="L414" s="65">
        <v>4.0199999999999996</v>
      </c>
      <c r="M414" s="115">
        <v>1181</v>
      </c>
      <c r="N414" s="8"/>
      <c r="Q414" s="8"/>
      <c r="R414" s="99"/>
      <c r="S414" s="27"/>
      <c r="T414" s="27"/>
    </row>
    <row r="415" spans="1:30" ht="13.4" customHeight="1" x14ac:dyDescent="0.4">
      <c r="A415" s="83">
        <v>1517</v>
      </c>
      <c r="B415" s="1" t="s">
        <v>409</v>
      </c>
      <c r="C415" s="28" t="s">
        <v>472</v>
      </c>
      <c r="D415" s="2">
        <v>23</v>
      </c>
      <c r="E415" s="45" t="s">
        <v>644</v>
      </c>
      <c r="F415" s="58" t="s">
        <v>645</v>
      </c>
      <c r="G415" s="47" t="s">
        <v>14</v>
      </c>
      <c r="H415" s="7" t="s">
        <v>646</v>
      </c>
      <c r="I415" s="59">
        <v>70.400000000000006</v>
      </c>
      <c r="J415" s="120">
        <v>0.20972222222222223</v>
      </c>
      <c r="K415" s="121"/>
      <c r="L415" s="63">
        <v>13.99</v>
      </c>
      <c r="M415" s="115">
        <v>299</v>
      </c>
      <c r="N415" s="8"/>
      <c r="Q415" s="8"/>
      <c r="R415" s="99"/>
      <c r="S415" s="27"/>
      <c r="T415" s="27"/>
    </row>
    <row r="416" spans="1:30" ht="13.4" customHeight="1" x14ac:dyDescent="0.4">
      <c r="A416" s="83">
        <v>1516</v>
      </c>
      <c r="B416" s="1" t="s">
        <v>409</v>
      </c>
      <c r="C416" s="28" t="s">
        <v>472</v>
      </c>
      <c r="D416" s="2">
        <v>22</v>
      </c>
      <c r="E416" s="45" t="s">
        <v>647</v>
      </c>
      <c r="F416" s="58" t="s">
        <v>648</v>
      </c>
      <c r="G416" s="47" t="s">
        <v>14</v>
      </c>
      <c r="H416" s="7" t="s">
        <v>649</v>
      </c>
      <c r="I416" s="59">
        <v>10.199999999999999</v>
      </c>
      <c r="J416" s="120">
        <v>0.11875000000000001</v>
      </c>
      <c r="K416" s="121"/>
      <c r="L416" s="60">
        <v>3.58</v>
      </c>
      <c r="M416" s="115">
        <v>758</v>
      </c>
      <c r="N416" s="3" t="s">
        <v>15</v>
      </c>
      <c r="Q416" s="3"/>
      <c r="R416" s="3"/>
      <c r="S416" s="27"/>
      <c r="T416" s="27"/>
    </row>
    <row r="417" spans="1:20" ht="13.4" customHeight="1" x14ac:dyDescent="0.4">
      <c r="A417" s="84">
        <v>1515</v>
      </c>
      <c r="B417" s="4" t="s">
        <v>650</v>
      </c>
      <c r="C417" s="5" t="s">
        <v>651</v>
      </c>
      <c r="D417" s="2">
        <v>61</v>
      </c>
      <c r="E417" s="45" t="s">
        <v>652</v>
      </c>
      <c r="F417" s="67" t="s">
        <v>653</v>
      </c>
      <c r="G417" s="47" t="s">
        <v>14</v>
      </c>
      <c r="H417" s="7" t="s">
        <v>654</v>
      </c>
      <c r="I417" s="59">
        <v>16.100000000000001</v>
      </c>
      <c r="J417" s="120">
        <v>0.16527777777777777</v>
      </c>
      <c r="K417" s="121"/>
      <c r="L417" s="65">
        <v>4.0599999999999996</v>
      </c>
      <c r="M417" s="115">
        <v>928</v>
      </c>
      <c r="N417" s="8"/>
      <c r="Q417" s="8"/>
      <c r="R417" s="99"/>
      <c r="S417" s="27"/>
      <c r="T417" s="27"/>
    </row>
    <row r="418" spans="1:20" ht="13.4" customHeight="1" x14ac:dyDescent="0.4">
      <c r="A418" s="84">
        <v>1514</v>
      </c>
      <c r="B418" s="4" t="s">
        <v>650</v>
      </c>
      <c r="C418" s="5" t="s">
        <v>651</v>
      </c>
      <c r="D418" s="2">
        <v>60</v>
      </c>
      <c r="E418" s="45" t="s">
        <v>655</v>
      </c>
      <c r="F418" s="67" t="s">
        <v>656</v>
      </c>
      <c r="G418" s="47" t="s">
        <v>14</v>
      </c>
      <c r="H418" s="7" t="s">
        <v>4931</v>
      </c>
      <c r="I418" s="59">
        <v>53.8</v>
      </c>
      <c r="J418" s="120">
        <v>0.17291666666666669</v>
      </c>
      <c r="K418" s="121"/>
      <c r="L418" s="63">
        <v>12.96</v>
      </c>
      <c r="M418" s="115">
        <v>353</v>
      </c>
      <c r="N418" s="8"/>
      <c r="Q418" s="8"/>
      <c r="R418" s="99"/>
      <c r="S418" s="27"/>
      <c r="T418" s="27"/>
    </row>
    <row r="419" spans="1:20" ht="13.4" customHeight="1" x14ac:dyDescent="0.4">
      <c r="A419" s="84">
        <v>1513</v>
      </c>
      <c r="B419" s="4" t="s">
        <v>650</v>
      </c>
      <c r="C419" s="5" t="s">
        <v>651</v>
      </c>
      <c r="D419" s="2">
        <v>59</v>
      </c>
      <c r="E419" s="45" t="s">
        <v>657</v>
      </c>
      <c r="F419" s="67" t="s">
        <v>658</v>
      </c>
      <c r="G419" s="47" t="s">
        <v>14</v>
      </c>
      <c r="H419" s="7" t="s">
        <v>659</v>
      </c>
      <c r="I419" s="59">
        <v>8.1999999999999993</v>
      </c>
      <c r="J419" s="120">
        <v>0.13819444444444443</v>
      </c>
      <c r="K419" s="121"/>
      <c r="L419" s="60">
        <v>3.97</v>
      </c>
      <c r="M419" s="115">
        <v>702</v>
      </c>
      <c r="N419" s="8"/>
      <c r="Q419" s="8"/>
      <c r="R419" s="99"/>
      <c r="S419" s="27"/>
      <c r="T419" s="27"/>
    </row>
    <row r="420" spans="1:20" ht="13.4" customHeight="1" x14ac:dyDescent="0.4">
      <c r="A420" s="84">
        <v>1512</v>
      </c>
      <c r="B420" s="4" t="s">
        <v>650</v>
      </c>
      <c r="C420" s="5" t="s">
        <v>651</v>
      </c>
      <c r="D420" s="2">
        <v>58</v>
      </c>
      <c r="E420" s="45" t="s">
        <v>660</v>
      </c>
      <c r="F420" s="67" t="s">
        <v>661</v>
      </c>
      <c r="G420" s="47" t="s">
        <v>14</v>
      </c>
      <c r="H420" s="7" t="s">
        <v>662</v>
      </c>
      <c r="I420" s="59">
        <v>14</v>
      </c>
      <c r="J420" s="120">
        <v>0.13819444444444443</v>
      </c>
      <c r="K420" s="121"/>
      <c r="L420" s="65">
        <v>4.22</v>
      </c>
      <c r="M420" s="115">
        <v>702</v>
      </c>
      <c r="N420" s="3" t="s">
        <v>15</v>
      </c>
      <c r="Q420" s="3"/>
      <c r="R420" s="3"/>
      <c r="S420" s="27"/>
      <c r="T420" s="27"/>
    </row>
    <row r="421" spans="1:20" ht="13.4" customHeight="1" x14ac:dyDescent="0.4">
      <c r="A421" s="84">
        <v>1511</v>
      </c>
      <c r="B421" s="4" t="s">
        <v>650</v>
      </c>
      <c r="C421" s="5" t="s">
        <v>651</v>
      </c>
      <c r="D421" s="2">
        <v>57</v>
      </c>
      <c r="E421" s="45" t="s">
        <v>663</v>
      </c>
      <c r="F421" s="67" t="s">
        <v>664</v>
      </c>
      <c r="G421" s="47" t="s">
        <v>14</v>
      </c>
      <c r="H421" s="7" t="s">
        <v>4619</v>
      </c>
      <c r="I421" s="59">
        <v>11.9</v>
      </c>
      <c r="J421" s="120">
        <v>0.10902777777777778</v>
      </c>
      <c r="K421" s="121"/>
      <c r="L421" s="65">
        <v>4.33</v>
      </c>
      <c r="M421" s="115">
        <v>302</v>
      </c>
      <c r="N421" s="8"/>
      <c r="Q421" s="8"/>
      <c r="R421" s="99"/>
      <c r="S421" s="27"/>
      <c r="T421" s="27"/>
    </row>
    <row r="422" spans="1:20" ht="13.4" customHeight="1" x14ac:dyDescent="0.4">
      <c r="A422" s="84">
        <v>1510</v>
      </c>
      <c r="B422" s="4" t="s">
        <v>650</v>
      </c>
      <c r="C422" s="5" t="s">
        <v>651</v>
      </c>
      <c r="D422" s="2">
        <v>56</v>
      </c>
      <c r="E422" s="45" t="s">
        <v>665</v>
      </c>
      <c r="F422" s="67" t="s">
        <v>666</v>
      </c>
      <c r="G422" s="47" t="s">
        <v>14</v>
      </c>
      <c r="H422" s="7" t="s">
        <v>667</v>
      </c>
      <c r="I422" s="59">
        <v>14</v>
      </c>
      <c r="J422" s="120">
        <v>0.14652777777777778</v>
      </c>
      <c r="K422" s="121"/>
      <c r="L422" s="60">
        <v>3.98</v>
      </c>
      <c r="M422" s="115">
        <v>470</v>
      </c>
      <c r="N422" s="8"/>
      <c r="Q422" s="8"/>
      <c r="R422" s="99"/>
      <c r="S422" s="27"/>
      <c r="T422" s="27"/>
    </row>
    <row r="423" spans="1:20" ht="13.4" customHeight="1" x14ac:dyDescent="0.4">
      <c r="A423" s="84">
        <v>1509</v>
      </c>
      <c r="B423" s="4" t="s">
        <v>650</v>
      </c>
      <c r="C423" s="5" t="s">
        <v>651</v>
      </c>
      <c r="D423" s="2">
        <v>55</v>
      </c>
      <c r="E423" s="45" t="s">
        <v>668</v>
      </c>
      <c r="F423" s="67" t="s">
        <v>669</v>
      </c>
      <c r="G423" s="47" t="s">
        <v>14</v>
      </c>
      <c r="H423" s="7" t="s">
        <v>670</v>
      </c>
      <c r="I423" s="59">
        <v>7.9</v>
      </c>
      <c r="J423" s="120">
        <v>8.819444444444445E-2</v>
      </c>
      <c r="K423" s="121"/>
      <c r="L423" s="60">
        <v>3.73</v>
      </c>
      <c r="M423" s="115">
        <v>600</v>
      </c>
      <c r="N423" s="3" t="s">
        <v>15</v>
      </c>
      <c r="Q423" s="3"/>
      <c r="R423" s="3"/>
      <c r="S423" s="27"/>
      <c r="T423" s="27"/>
    </row>
    <row r="424" spans="1:20" ht="13.4" customHeight="1" x14ac:dyDescent="0.4">
      <c r="A424" s="84">
        <v>1508</v>
      </c>
      <c r="B424" s="4" t="s">
        <v>650</v>
      </c>
      <c r="C424" s="5" t="s">
        <v>651</v>
      </c>
      <c r="D424" s="2">
        <v>54</v>
      </c>
      <c r="E424" s="45" t="s">
        <v>671</v>
      </c>
      <c r="F424" s="67" t="s">
        <v>672</v>
      </c>
      <c r="G424" s="47" t="s">
        <v>14</v>
      </c>
      <c r="H424" s="7" t="s">
        <v>673</v>
      </c>
      <c r="I424" s="59">
        <v>14.5</v>
      </c>
      <c r="J424" s="120">
        <v>0.23194444444444443</v>
      </c>
      <c r="K424" s="121"/>
      <c r="L424" s="60">
        <v>2.6</v>
      </c>
      <c r="M424" s="115">
        <v>1040</v>
      </c>
      <c r="N424" s="8"/>
      <c r="Q424" s="8"/>
      <c r="R424" s="99"/>
      <c r="S424" s="27"/>
      <c r="T424" s="27"/>
    </row>
    <row r="425" spans="1:20" ht="13.4" customHeight="1" x14ac:dyDescent="0.4">
      <c r="A425" s="84">
        <v>1507</v>
      </c>
      <c r="B425" s="4" t="s">
        <v>650</v>
      </c>
      <c r="C425" s="5" t="s">
        <v>651</v>
      </c>
      <c r="D425" s="2">
        <v>53</v>
      </c>
      <c r="E425" s="45" t="s">
        <v>674</v>
      </c>
      <c r="F425" s="67" t="s">
        <v>675</v>
      </c>
      <c r="G425" s="47" t="s">
        <v>14</v>
      </c>
      <c r="H425" s="7" t="s">
        <v>676</v>
      </c>
      <c r="I425" s="59">
        <v>13.9</v>
      </c>
      <c r="J425" s="120">
        <v>0.11458333333333333</v>
      </c>
      <c r="K425" s="121"/>
      <c r="L425" s="65">
        <v>5.05</v>
      </c>
      <c r="M425" s="115">
        <v>340</v>
      </c>
      <c r="N425" s="8"/>
      <c r="Q425" s="8"/>
      <c r="R425" s="99"/>
      <c r="S425" s="27"/>
      <c r="T425" s="27"/>
    </row>
    <row r="426" spans="1:20" ht="13.4" customHeight="1" x14ac:dyDescent="0.4">
      <c r="A426" s="84">
        <v>1506</v>
      </c>
      <c r="B426" s="4" t="s">
        <v>650</v>
      </c>
      <c r="C426" s="5" t="s">
        <v>651</v>
      </c>
      <c r="D426" s="2">
        <v>52</v>
      </c>
      <c r="E426" s="45" t="s">
        <v>677</v>
      </c>
      <c r="F426" s="67" t="s">
        <v>678</v>
      </c>
      <c r="G426" s="47" t="s">
        <v>14</v>
      </c>
      <c r="H426" s="7" t="s">
        <v>4576</v>
      </c>
      <c r="I426" s="59">
        <v>10.3</v>
      </c>
      <c r="J426" s="120">
        <v>0.24027777777777778</v>
      </c>
      <c r="K426" s="121"/>
      <c r="L426" s="60">
        <v>1.79</v>
      </c>
      <c r="M426" s="115">
        <v>1162</v>
      </c>
      <c r="N426" s="8"/>
      <c r="Q426" s="8"/>
      <c r="R426" s="99"/>
      <c r="S426" s="27"/>
      <c r="T426" s="27"/>
    </row>
    <row r="427" spans="1:20" ht="13.4" customHeight="1" x14ac:dyDescent="0.4">
      <c r="A427" s="84">
        <v>1505</v>
      </c>
      <c r="B427" s="4" t="s">
        <v>650</v>
      </c>
      <c r="C427" s="5" t="s">
        <v>651</v>
      </c>
      <c r="D427" s="2">
        <v>51</v>
      </c>
      <c r="E427" s="45" t="s">
        <v>679</v>
      </c>
      <c r="F427" s="67" t="s">
        <v>680</v>
      </c>
      <c r="G427" s="47" t="s">
        <v>14</v>
      </c>
      <c r="H427" s="7" t="s">
        <v>681</v>
      </c>
      <c r="I427" s="59">
        <v>16.2</v>
      </c>
      <c r="J427" s="120">
        <v>0.16666666666666666</v>
      </c>
      <c r="K427" s="121"/>
      <c r="L427" s="65">
        <v>4.05</v>
      </c>
      <c r="M427" s="115">
        <v>1092</v>
      </c>
      <c r="N427" s="8"/>
      <c r="Q427" s="8"/>
      <c r="R427" s="99"/>
      <c r="S427" s="27"/>
      <c r="T427" s="27"/>
    </row>
    <row r="428" spans="1:20" ht="13.4" customHeight="1" x14ac:dyDescent="0.4">
      <c r="A428" s="84">
        <v>1504</v>
      </c>
      <c r="B428" s="4" t="s">
        <v>650</v>
      </c>
      <c r="C428" s="5" t="s">
        <v>651</v>
      </c>
      <c r="D428" s="2">
        <v>50</v>
      </c>
      <c r="E428" s="45" t="s">
        <v>682</v>
      </c>
      <c r="F428" s="67" t="s">
        <v>683</v>
      </c>
      <c r="G428" s="47" t="s">
        <v>14</v>
      </c>
      <c r="H428" s="7" t="s">
        <v>684</v>
      </c>
      <c r="I428" s="59">
        <v>14.6</v>
      </c>
      <c r="J428" s="120">
        <v>0.21249999999999999</v>
      </c>
      <c r="K428" s="121"/>
      <c r="L428" s="60">
        <v>2.86</v>
      </c>
      <c r="M428" s="115">
        <v>1217</v>
      </c>
      <c r="N428" s="3" t="s">
        <v>15</v>
      </c>
      <c r="Q428" s="3"/>
      <c r="R428" s="3"/>
      <c r="S428" s="27"/>
      <c r="T428" s="27"/>
    </row>
    <row r="429" spans="1:20" ht="13.4" customHeight="1" x14ac:dyDescent="0.4">
      <c r="A429" s="84">
        <v>1503</v>
      </c>
      <c r="B429" s="4" t="s">
        <v>650</v>
      </c>
      <c r="C429" s="5" t="s">
        <v>651</v>
      </c>
      <c r="D429" s="2">
        <v>49</v>
      </c>
      <c r="E429" s="45" t="s">
        <v>685</v>
      </c>
      <c r="F429" s="67" t="s">
        <v>686</v>
      </c>
      <c r="G429" s="47" t="s">
        <v>14</v>
      </c>
      <c r="H429" s="7" t="s">
        <v>687</v>
      </c>
      <c r="I429" s="59">
        <v>21.4</v>
      </c>
      <c r="J429" s="120">
        <v>0.17569444444444446</v>
      </c>
      <c r="K429" s="121"/>
      <c r="L429" s="65">
        <v>5.08</v>
      </c>
      <c r="M429" s="115">
        <v>193</v>
      </c>
      <c r="N429" s="8"/>
      <c r="Q429" s="8"/>
      <c r="R429" s="99"/>
      <c r="S429" s="27"/>
      <c r="T429" s="27"/>
    </row>
    <row r="430" spans="1:20" ht="13.4" customHeight="1" x14ac:dyDescent="0.4">
      <c r="A430" s="84">
        <v>1502</v>
      </c>
      <c r="B430" s="4" t="s">
        <v>650</v>
      </c>
      <c r="C430" s="5" t="s">
        <v>651</v>
      </c>
      <c r="D430" s="2">
        <v>48</v>
      </c>
      <c r="E430" s="45" t="s">
        <v>688</v>
      </c>
      <c r="F430" s="67" t="s">
        <v>689</v>
      </c>
      <c r="G430" s="47" t="s">
        <v>14</v>
      </c>
      <c r="H430" s="7" t="s">
        <v>690</v>
      </c>
      <c r="I430" s="59">
        <v>10.3</v>
      </c>
      <c r="J430" s="120">
        <v>0.13333333333333333</v>
      </c>
      <c r="K430" s="121"/>
      <c r="L430" s="60">
        <v>3.22</v>
      </c>
      <c r="M430" s="115">
        <v>604</v>
      </c>
      <c r="N430" s="8"/>
      <c r="Q430" s="8"/>
      <c r="R430" s="99"/>
      <c r="S430" s="27"/>
      <c r="T430" s="27"/>
    </row>
    <row r="431" spans="1:20" ht="13.4" customHeight="1" x14ac:dyDescent="0.4">
      <c r="A431" s="84">
        <v>1501</v>
      </c>
      <c r="B431" s="4" t="s">
        <v>650</v>
      </c>
      <c r="C431" s="5" t="s">
        <v>651</v>
      </c>
      <c r="D431" s="2">
        <v>47</v>
      </c>
      <c r="E431" s="45" t="s">
        <v>691</v>
      </c>
      <c r="F431" s="67" t="s">
        <v>692</v>
      </c>
      <c r="G431" s="47" t="s">
        <v>14</v>
      </c>
      <c r="H431" s="7" t="s">
        <v>693</v>
      </c>
      <c r="I431" s="59">
        <v>13.8</v>
      </c>
      <c r="J431" s="120">
        <v>0.12291666666666667</v>
      </c>
      <c r="K431" s="121"/>
      <c r="L431" s="65">
        <v>4.68</v>
      </c>
      <c r="M431" s="115">
        <v>264</v>
      </c>
      <c r="N431" s="8"/>
      <c r="Q431" s="8"/>
      <c r="R431" s="99"/>
      <c r="S431" s="27"/>
      <c r="T431" s="27"/>
    </row>
    <row r="432" spans="1:20" ht="13.4" customHeight="1" x14ac:dyDescent="0.4">
      <c r="A432" s="84">
        <v>1500</v>
      </c>
      <c r="B432" s="4" t="s">
        <v>650</v>
      </c>
      <c r="C432" s="5" t="s">
        <v>651</v>
      </c>
      <c r="D432" s="2">
        <v>46</v>
      </c>
      <c r="E432" s="45" t="s">
        <v>694</v>
      </c>
      <c r="F432" s="67" t="s">
        <v>695</v>
      </c>
      <c r="G432" s="47" t="s">
        <v>14</v>
      </c>
      <c r="H432" s="7" t="s">
        <v>696</v>
      </c>
      <c r="I432" s="59">
        <v>14.7</v>
      </c>
      <c r="J432" s="120">
        <v>0.15208333333333332</v>
      </c>
      <c r="K432" s="121"/>
      <c r="L432" s="65">
        <v>4.03</v>
      </c>
      <c r="M432" s="115">
        <v>1646</v>
      </c>
      <c r="N432" s="3" t="s">
        <v>15</v>
      </c>
      <c r="Q432" s="3"/>
      <c r="R432" s="3"/>
      <c r="S432" s="27"/>
      <c r="T432" s="27"/>
    </row>
    <row r="433" spans="1:22" ht="13.4" customHeight="1" x14ac:dyDescent="0.4">
      <c r="A433" s="84">
        <v>1499</v>
      </c>
      <c r="B433" s="4" t="s">
        <v>650</v>
      </c>
      <c r="C433" s="5" t="s">
        <v>651</v>
      </c>
      <c r="D433" s="2">
        <v>45</v>
      </c>
      <c r="E433" s="45" t="s">
        <v>697</v>
      </c>
      <c r="F433" s="67" t="s">
        <v>698</v>
      </c>
      <c r="G433" s="47" t="s">
        <v>14</v>
      </c>
      <c r="H433" s="7" t="s">
        <v>699</v>
      </c>
      <c r="I433" s="59">
        <v>21.7</v>
      </c>
      <c r="J433" s="120">
        <v>0.18819444444444444</v>
      </c>
      <c r="K433" s="121"/>
      <c r="L433" s="65">
        <v>4.8</v>
      </c>
      <c r="M433" s="115">
        <v>213</v>
      </c>
      <c r="N433" s="8"/>
      <c r="Q433" s="8"/>
      <c r="R433" s="99"/>
      <c r="S433" s="27"/>
      <c r="T433" s="27"/>
    </row>
    <row r="434" spans="1:22" ht="13.4" customHeight="1" x14ac:dyDescent="0.45">
      <c r="A434" s="84">
        <v>1498</v>
      </c>
      <c r="B434" s="4" t="s">
        <v>650</v>
      </c>
      <c r="C434" s="5" t="s">
        <v>651</v>
      </c>
      <c r="D434" s="2">
        <v>44</v>
      </c>
      <c r="E434" s="45" t="s">
        <v>700</v>
      </c>
      <c r="F434" s="67" t="s">
        <v>701</v>
      </c>
      <c r="G434" s="47" t="s">
        <v>14</v>
      </c>
      <c r="H434" s="7" t="s">
        <v>702</v>
      </c>
      <c r="I434" s="59">
        <v>16.5</v>
      </c>
      <c r="J434" s="120">
        <v>0.1451388888888889</v>
      </c>
      <c r="K434" s="121"/>
      <c r="L434" s="65">
        <v>4.74</v>
      </c>
      <c r="M434" s="115">
        <v>72</v>
      </c>
      <c r="N434" s="8"/>
      <c r="Q434" s="8"/>
      <c r="R434" s="99"/>
      <c r="S434" s="27"/>
      <c r="T434" s="27"/>
      <c r="U434" s="68"/>
      <c r="V434" s="68"/>
    </row>
    <row r="435" spans="1:22" ht="13.4" customHeight="1" x14ac:dyDescent="0.45">
      <c r="A435" s="84">
        <v>1497</v>
      </c>
      <c r="B435" s="4" t="s">
        <v>650</v>
      </c>
      <c r="C435" s="5" t="s">
        <v>651</v>
      </c>
      <c r="D435" s="2">
        <v>43</v>
      </c>
      <c r="E435" s="45" t="s">
        <v>703</v>
      </c>
      <c r="F435" s="67" t="s">
        <v>704</v>
      </c>
      <c r="G435" s="47" t="s">
        <v>14</v>
      </c>
      <c r="H435" s="7" t="s">
        <v>705</v>
      </c>
      <c r="I435" s="59">
        <v>22.8</v>
      </c>
      <c r="J435" s="120">
        <v>0.18402777777777779</v>
      </c>
      <c r="K435" s="121"/>
      <c r="L435" s="65">
        <v>5.16</v>
      </c>
      <c r="M435" s="115">
        <v>12</v>
      </c>
      <c r="N435" s="8"/>
      <c r="Q435" s="8"/>
      <c r="R435" s="99"/>
      <c r="S435" s="27"/>
      <c r="T435" s="27"/>
      <c r="U435" s="68"/>
      <c r="V435" s="68"/>
    </row>
    <row r="436" spans="1:22" ht="13.4" customHeight="1" x14ac:dyDescent="0.45">
      <c r="A436" s="84">
        <v>1496</v>
      </c>
      <c r="B436" s="4" t="s">
        <v>650</v>
      </c>
      <c r="C436" s="5" t="s">
        <v>651</v>
      </c>
      <c r="D436" s="2">
        <v>42</v>
      </c>
      <c r="E436" s="45" t="s">
        <v>706</v>
      </c>
      <c r="F436" s="57" t="s">
        <v>707</v>
      </c>
      <c r="G436" s="47" t="s">
        <v>14</v>
      </c>
      <c r="H436" s="7" t="s">
        <v>708</v>
      </c>
      <c r="I436" s="59">
        <v>20.100000000000001</v>
      </c>
      <c r="J436" s="120">
        <v>0.16111111111111112</v>
      </c>
      <c r="K436" s="121"/>
      <c r="L436" s="65">
        <v>5.2</v>
      </c>
      <c r="M436" s="115">
        <v>105</v>
      </c>
      <c r="N436" s="8"/>
      <c r="Q436" s="8"/>
      <c r="R436" s="99"/>
      <c r="S436" s="27"/>
      <c r="T436" s="27"/>
      <c r="U436" s="68"/>
      <c r="V436" s="68"/>
    </row>
    <row r="437" spans="1:22" ht="13.4" customHeight="1" x14ac:dyDescent="0.45">
      <c r="A437" s="84">
        <v>1495</v>
      </c>
      <c r="B437" s="4" t="s">
        <v>650</v>
      </c>
      <c r="C437" s="5" t="s">
        <v>651</v>
      </c>
      <c r="D437" s="2">
        <v>41</v>
      </c>
      <c r="E437" s="45" t="s">
        <v>709</v>
      </c>
      <c r="F437" s="67" t="s">
        <v>710</v>
      </c>
      <c r="G437" s="47" t="s">
        <v>14</v>
      </c>
      <c r="H437" s="7" t="s">
        <v>711</v>
      </c>
      <c r="I437" s="59">
        <v>24.4</v>
      </c>
      <c r="J437" s="120">
        <v>0.19722222222222222</v>
      </c>
      <c r="K437" s="121"/>
      <c r="L437" s="65">
        <v>5.15</v>
      </c>
      <c r="M437" s="115">
        <v>63</v>
      </c>
      <c r="N437" s="8"/>
      <c r="Q437" s="8"/>
      <c r="R437" s="99"/>
      <c r="S437" s="27"/>
      <c r="T437" s="27"/>
      <c r="U437" s="68"/>
      <c r="V437" s="68"/>
    </row>
    <row r="438" spans="1:22" ht="13.4" customHeight="1" x14ac:dyDescent="0.45">
      <c r="A438" s="84">
        <v>1494</v>
      </c>
      <c r="B438" s="4" t="s">
        <v>650</v>
      </c>
      <c r="C438" s="5" t="s">
        <v>651</v>
      </c>
      <c r="D438" s="2">
        <v>40</v>
      </c>
      <c r="E438" s="45" t="s">
        <v>712</v>
      </c>
      <c r="F438" s="67" t="s">
        <v>713</v>
      </c>
      <c r="G438" s="47" t="s">
        <v>14</v>
      </c>
      <c r="H438" s="7" t="s">
        <v>714</v>
      </c>
      <c r="I438" s="59">
        <v>29.1</v>
      </c>
      <c r="J438" s="120">
        <v>0.23055555555555554</v>
      </c>
      <c r="K438" s="121"/>
      <c r="L438" s="65">
        <v>5.26</v>
      </c>
      <c r="M438" s="115">
        <v>197</v>
      </c>
      <c r="N438" s="8"/>
      <c r="Q438" s="8"/>
      <c r="R438" s="99"/>
      <c r="S438" s="27"/>
      <c r="T438" s="27"/>
      <c r="U438" s="68"/>
      <c r="V438" s="68"/>
    </row>
    <row r="439" spans="1:22" ht="13.4" customHeight="1" x14ac:dyDescent="0.45">
      <c r="A439" s="84">
        <v>1493</v>
      </c>
      <c r="B439" s="4" t="s">
        <v>650</v>
      </c>
      <c r="C439" s="5" t="s">
        <v>651</v>
      </c>
      <c r="D439" s="2">
        <v>39</v>
      </c>
      <c r="E439" s="45" t="s">
        <v>715</v>
      </c>
      <c r="F439" s="67" t="s">
        <v>716</v>
      </c>
      <c r="G439" s="47" t="s">
        <v>14</v>
      </c>
      <c r="H439" s="7" t="s">
        <v>717</v>
      </c>
      <c r="I439" s="59">
        <v>12</v>
      </c>
      <c r="J439" s="120">
        <v>0.15902777777777777</v>
      </c>
      <c r="K439" s="121"/>
      <c r="L439" s="60">
        <v>3.14</v>
      </c>
      <c r="M439" s="115">
        <v>853</v>
      </c>
      <c r="N439" s="3" t="s">
        <v>15</v>
      </c>
      <c r="Q439" s="3"/>
      <c r="R439" s="3"/>
      <c r="S439" s="27"/>
      <c r="T439" s="27"/>
      <c r="U439" s="68"/>
      <c r="V439" s="68"/>
    </row>
    <row r="440" spans="1:22" ht="13.4" customHeight="1" x14ac:dyDescent="0.45">
      <c r="A440" s="84">
        <v>1492</v>
      </c>
      <c r="B440" s="4" t="s">
        <v>650</v>
      </c>
      <c r="C440" s="5" t="s">
        <v>651</v>
      </c>
      <c r="D440" s="2">
        <v>38</v>
      </c>
      <c r="E440" s="45" t="s">
        <v>718</v>
      </c>
      <c r="F440" s="67" t="s">
        <v>719</v>
      </c>
      <c r="G440" s="47" t="s">
        <v>14</v>
      </c>
      <c r="H440" s="7" t="s">
        <v>720</v>
      </c>
      <c r="I440" s="59">
        <v>15.7</v>
      </c>
      <c r="J440" s="120">
        <v>0.12638888888888888</v>
      </c>
      <c r="K440" s="121"/>
      <c r="L440" s="65">
        <v>5.18</v>
      </c>
      <c r="M440" s="115">
        <v>168</v>
      </c>
      <c r="N440" s="8"/>
      <c r="Q440" s="8"/>
      <c r="R440" s="99"/>
      <c r="S440" s="27"/>
      <c r="T440" s="27"/>
      <c r="U440" s="68"/>
      <c r="V440" s="68"/>
    </row>
    <row r="441" spans="1:22" ht="13.4" customHeight="1" x14ac:dyDescent="0.45">
      <c r="A441" s="84">
        <v>1491</v>
      </c>
      <c r="B441" s="4" t="s">
        <v>650</v>
      </c>
      <c r="C441" s="5" t="s">
        <v>651</v>
      </c>
      <c r="D441" s="2">
        <v>37</v>
      </c>
      <c r="E441" s="45" t="s">
        <v>721</v>
      </c>
      <c r="F441" s="67" t="s">
        <v>722</v>
      </c>
      <c r="G441" s="47" t="s">
        <v>14</v>
      </c>
      <c r="H441" s="7" t="s">
        <v>723</v>
      </c>
      <c r="I441" s="59">
        <v>18</v>
      </c>
      <c r="J441" s="120">
        <v>0.14097222222222222</v>
      </c>
      <c r="K441" s="121"/>
      <c r="L441" s="65">
        <v>5.32</v>
      </c>
      <c r="M441" s="115">
        <v>95</v>
      </c>
      <c r="N441" s="8"/>
      <c r="Q441" s="8"/>
      <c r="R441" s="99"/>
      <c r="S441" s="27"/>
      <c r="T441" s="27"/>
      <c r="U441" s="68"/>
      <c r="V441" s="68"/>
    </row>
    <row r="442" spans="1:22" ht="13.4" customHeight="1" x14ac:dyDescent="0.45">
      <c r="A442" s="84">
        <v>1490</v>
      </c>
      <c r="B442" s="4" t="s">
        <v>650</v>
      </c>
      <c r="C442" s="5" t="s">
        <v>651</v>
      </c>
      <c r="D442" s="2">
        <v>36</v>
      </c>
      <c r="E442" s="45" t="s">
        <v>724</v>
      </c>
      <c r="F442" s="67" t="s">
        <v>725</v>
      </c>
      <c r="G442" s="47" t="s">
        <v>14</v>
      </c>
      <c r="H442" s="7" t="s">
        <v>726</v>
      </c>
      <c r="I442" s="59">
        <v>20.399999999999999</v>
      </c>
      <c r="J442" s="120">
        <v>0.16805555555555554</v>
      </c>
      <c r="K442" s="121"/>
      <c r="L442" s="65">
        <v>5.0599999999999996</v>
      </c>
      <c r="M442" s="115">
        <v>196</v>
      </c>
      <c r="N442" s="8"/>
      <c r="Q442" s="8"/>
      <c r="R442" s="99"/>
      <c r="S442" s="27"/>
      <c r="T442" s="27"/>
      <c r="U442" s="68"/>
      <c r="V442" s="68"/>
    </row>
    <row r="443" spans="1:22" ht="13.4" customHeight="1" x14ac:dyDescent="0.4">
      <c r="A443" s="84">
        <v>1489</v>
      </c>
      <c r="B443" s="4" t="s">
        <v>650</v>
      </c>
      <c r="C443" s="5" t="s">
        <v>651</v>
      </c>
      <c r="D443" s="2">
        <v>35</v>
      </c>
      <c r="E443" s="45" t="s">
        <v>727</v>
      </c>
      <c r="F443" s="67" t="s">
        <v>728</v>
      </c>
      <c r="G443" s="47" t="s">
        <v>14</v>
      </c>
      <c r="H443" s="7" t="s">
        <v>729</v>
      </c>
      <c r="I443" s="59">
        <v>21.7</v>
      </c>
      <c r="J443" s="120">
        <v>0.18541666666666667</v>
      </c>
      <c r="K443" s="121"/>
      <c r="L443" s="65">
        <v>4.88</v>
      </c>
      <c r="M443" s="115">
        <v>251</v>
      </c>
      <c r="N443" s="8"/>
      <c r="Q443" s="8"/>
      <c r="R443" s="99"/>
      <c r="S443" s="27"/>
      <c r="T443" s="27"/>
    </row>
    <row r="444" spans="1:22" ht="13.4" customHeight="1" x14ac:dyDescent="0.4">
      <c r="A444" s="84">
        <v>1488</v>
      </c>
      <c r="B444" s="4" t="s">
        <v>650</v>
      </c>
      <c r="C444" s="5" t="s">
        <v>651</v>
      </c>
      <c r="D444" s="2">
        <v>34</v>
      </c>
      <c r="E444" s="45" t="s">
        <v>730</v>
      </c>
      <c r="F444" s="67" t="s">
        <v>731</v>
      </c>
      <c r="G444" s="47" t="s">
        <v>14</v>
      </c>
      <c r="H444" s="7" t="s">
        <v>732</v>
      </c>
      <c r="I444" s="59">
        <v>17.399999999999999</v>
      </c>
      <c r="J444" s="120">
        <v>0.15138888888888888</v>
      </c>
      <c r="K444" s="121"/>
      <c r="L444" s="65">
        <v>4.79</v>
      </c>
      <c r="M444" s="115">
        <v>142</v>
      </c>
      <c r="N444" s="8"/>
      <c r="Q444" s="8"/>
      <c r="R444" s="99"/>
      <c r="S444" s="27"/>
      <c r="T444" s="27"/>
    </row>
    <row r="445" spans="1:22" ht="13.4" customHeight="1" x14ac:dyDescent="0.45">
      <c r="A445" s="84">
        <v>1487</v>
      </c>
      <c r="B445" s="4" t="s">
        <v>650</v>
      </c>
      <c r="C445" s="5" t="s">
        <v>651</v>
      </c>
      <c r="D445" s="2">
        <v>33</v>
      </c>
      <c r="E445" s="45" t="s">
        <v>733</v>
      </c>
      <c r="F445" s="67" t="s">
        <v>734</v>
      </c>
      <c r="G445" s="47" t="s">
        <v>14</v>
      </c>
      <c r="H445" s="7" t="s">
        <v>735</v>
      </c>
      <c r="I445" s="59">
        <v>15.1</v>
      </c>
      <c r="J445" s="120">
        <v>0.12638888888888888</v>
      </c>
      <c r="K445" s="121"/>
      <c r="L445" s="65">
        <v>4.9800000000000004</v>
      </c>
      <c r="M445" s="115">
        <v>315</v>
      </c>
      <c r="N445" s="8"/>
      <c r="Q445" s="8"/>
      <c r="R445" s="99"/>
      <c r="S445" s="27"/>
      <c r="T445" s="27"/>
      <c r="U445" s="68"/>
      <c r="V445" s="68"/>
    </row>
    <row r="446" spans="1:22" ht="13.4" customHeight="1" x14ac:dyDescent="0.45">
      <c r="A446" s="84">
        <v>1486</v>
      </c>
      <c r="B446" s="4" t="s">
        <v>650</v>
      </c>
      <c r="C446" s="5" t="s">
        <v>651</v>
      </c>
      <c r="D446" s="2">
        <v>32</v>
      </c>
      <c r="E446" s="45" t="s">
        <v>736</v>
      </c>
      <c r="F446" s="67" t="s">
        <v>737</v>
      </c>
      <c r="G446" s="47" t="s">
        <v>14</v>
      </c>
      <c r="H446" s="7" t="s">
        <v>738</v>
      </c>
      <c r="I446" s="59">
        <v>10.5</v>
      </c>
      <c r="J446" s="120">
        <v>0.12083333333333333</v>
      </c>
      <c r="K446" s="121"/>
      <c r="L446" s="60">
        <v>3.62</v>
      </c>
      <c r="M446" s="115">
        <v>876</v>
      </c>
      <c r="N446" s="3" t="s">
        <v>15</v>
      </c>
      <c r="Q446" s="3"/>
      <c r="R446" s="3"/>
      <c r="S446" s="27"/>
      <c r="T446" s="27"/>
      <c r="U446" s="68"/>
      <c r="V446" s="68"/>
    </row>
    <row r="447" spans="1:22" ht="13.4" customHeight="1" x14ac:dyDescent="0.45">
      <c r="A447" s="84">
        <v>1485</v>
      </c>
      <c r="B447" s="4" t="s">
        <v>650</v>
      </c>
      <c r="C447" s="5" t="s">
        <v>651</v>
      </c>
      <c r="D447" s="2">
        <v>31</v>
      </c>
      <c r="E447" s="45" t="s">
        <v>739</v>
      </c>
      <c r="F447" s="67" t="s">
        <v>740</v>
      </c>
      <c r="G447" s="47" t="s">
        <v>14</v>
      </c>
      <c r="H447" s="7" t="s">
        <v>741</v>
      </c>
      <c r="I447" s="59">
        <v>16.8</v>
      </c>
      <c r="J447" s="120">
        <v>0.14166666666666666</v>
      </c>
      <c r="K447" s="121"/>
      <c r="L447" s="65">
        <v>4.9400000000000004</v>
      </c>
      <c r="M447" s="115">
        <v>203</v>
      </c>
      <c r="N447" s="8"/>
      <c r="Q447" s="8"/>
      <c r="R447" s="99"/>
      <c r="S447" s="27"/>
      <c r="T447" s="27"/>
      <c r="U447" s="68"/>
      <c r="V447" s="68"/>
    </row>
    <row r="448" spans="1:22" ht="13.4" customHeight="1" x14ac:dyDescent="0.45">
      <c r="A448" s="84">
        <v>1484</v>
      </c>
      <c r="B448" s="4" t="s">
        <v>650</v>
      </c>
      <c r="C448" s="5" t="s">
        <v>651</v>
      </c>
      <c r="D448" s="2">
        <v>30</v>
      </c>
      <c r="E448" s="45" t="s">
        <v>742</v>
      </c>
      <c r="F448" s="67" t="s">
        <v>743</v>
      </c>
      <c r="G448" s="47" t="s">
        <v>14</v>
      </c>
      <c r="H448" s="7" t="s">
        <v>744</v>
      </c>
      <c r="I448" s="59">
        <v>25.6</v>
      </c>
      <c r="J448" s="120">
        <v>0.20902777777777778</v>
      </c>
      <c r="K448" s="121"/>
      <c r="L448" s="65">
        <v>5.0999999999999996</v>
      </c>
      <c r="M448" s="115">
        <v>611</v>
      </c>
      <c r="N448" s="8"/>
      <c r="Q448" s="8"/>
      <c r="R448" s="99"/>
      <c r="S448" s="27"/>
      <c r="T448" s="27"/>
      <c r="U448" s="68"/>
      <c r="V448" s="68"/>
    </row>
    <row r="449" spans="1:22" ht="13.4" customHeight="1" x14ac:dyDescent="0.45">
      <c r="A449" s="84">
        <v>1483</v>
      </c>
      <c r="B449" s="4" t="s">
        <v>650</v>
      </c>
      <c r="C449" s="5" t="s">
        <v>651</v>
      </c>
      <c r="D449" s="2">
        <v>29</v>
      </c>
      <c r="E449" s="45" t="s">
        <v>745</v>
      </c>
      <c r="F449" s="67" t="s">
        <v>746</v>
      </c>
      <c r="G449" s="47" t="s">
        <v>14</v>
      </c>
      <c r="H449" s="7" t="s">
        <v>747</v>
      </c>
      <c r="I449" s="59">
        <v>58.8</v>
      </c>
      <c r="J449" s="120">
        <v>0.16944444444444443</v>
      </c>
      <c r="K449" s="121"/>
      <c r="L449" s="63">
        <v>14.46</v>
      </c>
      <c r="M449" s="115">
        <v>418</v>
      </c>
      <c r="N449" s="8"/>
      <c r="Q449" s="8"/>
      <c r="R449" s="99"/>
      <c r="S449" s="27"/>
      <c r="T449" s="27"/>
      <c r="U449" s="68"/>
      <c r="V449" s="68"/>
    </row>
    <row r="450" spans="1:22" ht="13.4" customHeight="1" x14ac:dyDescent="0.45">
      <c r="A450" s="84">
        <v>1482</v>
      </c>
      <c r="B450" s="4" t="s">
        <v>650</v>
      </c>
      <c r="C450" s="5" t="s">
        <v>651</v>
      </c>
      <c r="D450" s="2">
        <v>28</v>
      </c>
      <c r="E450" s="45" t="s">
        <v>748</v>
      </c>
      <c r="F450" s="67" t="s">
        <v>749</v>
      </c>
      <c r="G450" s="47" t="s">
        <v>14</v>
      </c>
      <c r="H450" s="7" t="s">
        <v>750</v>
      </c>
      <c r="I450" s="59">
        <v>23.4</v>
      </c>
      <c r="J450" s="120">
        <v>0.19375000000000001</v>
      </c>
      <c r="K450" s="121"/>
      <c r="L450" s="65">
        <v>5.03</v>
      </c>
      <c r="M450" s="115">
        <v>946</v>
      </c>
      <c r="N450" s="8"/>
      <c r="Q450" s="8"/>
      <c r="R450" s="99"/>
      <c r="S450" s="27"/>
      <c r="T450" s="27"/>
      <c r="U450" s="68"/>
      <c r="V450" s="68"/>
    </row>
    <row r="451" spans="1:22" ht="13.4" customHeight="1" x14ac:dyDescent="0.45">
      <c r="A451" s="84">
        <v>1481</v>
      </c>
      <c r="B451" s="4" t="s">
        <v>650</v>
      </c>
      <c r="C451" s="5" t="s">
        <v>651</v>
      </c>
      <c r="D451" s="2">
        <v>27</v>
      </c>
      <c r="E451" s="45" t="s">
        <v>751</v>
      </c>
      <c r="F451" s="67" t="s">
        <v>752</v>
      </c>
      <c r="G451" s="47" t="s">
        <v>14</v>
      </c>
      <c r="H451" s="7" t="s">
        <v>753</v>
      </c>
      <c r="I451" s="59">
        <v>8.8000000000000007</v>
      </c>
      <c r="J451" s="120">
        <v>6.9444444444444434E-2</v>
      </c>
      <c r="K451" s="121"/>
      <c r="L451" s="65">
        <v>5.28</v>
      </c>
      <c r="M451" s="115">
        <v>123</v>
      </c>
      <c r="N451" s="8"/>
      <c r="Q451" s="8"/>
      <c r="R451" s="99"/>
      <c r="S451" s="27"/>
      <c r="T451" s="27"/>
      <c r="U451" s="68"/>
      <c r="V451" s="68"/>
    </row>
    <row r="452" spans="1:22" ht="13.4" customHeight="1" x14ac:dyDescent="0.45">
      <c r="A452" s="84">
        <v>1480</v>
      </c>
      <c r="B452" s="4" t="s">
        <v>650</v>
      </c>
      <c r="C452" s="5" t="s">
        <v>651</v>
      </c>
      <c r="D452" s="2">
        <v>26</v>
      </c>
      <c r="E452" s="45" t="s">
        <v>754</v>
      </c>
      <c r="F452" s="67" t="s">
        <v>755</v>
      </c>
      <c r="G452" s="47" t="s">
        <v>14</v>
      </c>
      <c r="H452" s="7" t="s">
        <v>756</v>
      </c>
      <c r="I452" s="59">
        <v>14.3</v>
      </c>
      <c r="J452" s="120">
        <v>0.22430555555555556</v>
      </c>
      <c r="K452" s="121"/>
      <c r="L452" s="60">
        <v>2.66</v>
      </c>
      <c r="M452" s="115">
        <v>1221</v>
      </c>
      <c r="N452" s="8"/>
      <c r="Q452" s="8"/>
      <c r="R452" s="99"/>
      <c r="S452" s="27"/>
      <c r="T452" s="27"/>
      <c r="U452" s="68"/>
      <c r="V452" s="68"/>
    </row>
    <row r="453" spans="1:22" ht="13.4" customHeight="1" x14ac:dyDescent="0.45">
      <c r="A453" s="84">
        <v>1479</v>
      </c>
      <c r="B453" s="4" t="s">
        <v>650</v>
      </c>
      <c r="C453" s="5" t="s">
        <v>651</v>
      </c>
      <c r="D453" s="2">
        <v>25</v>
      </c>
      <c r="E453" s="45" t="s">
        <v>757</v>
      </c>
      <c r="F453" s="67" t="s">
        <v>758</v>
      </c>
      <c r="G453" s="47" t="s">
        <v>14</v>
      </c>
      <c r="H453" s="7" t="s">
        <v>759</v>
      </c>
      <c r="I453" s="59">
        <v>8.6</v>
      </c>
      <c r="J453" s="120">
        <v>7.7083333333333337E-2</v>
      </c>
      <c r="K453" s="121"/>
      <c r="L453" s="65">
        <v>4.6500000000000004</v>
      </c>
      <c r="M453" s="115">
        <v>25</v>
      </c>
      <c r="N453" s="8"/>
      <c r="Q453" s="8"/>
      <c r="R453" s="99"/>
      <c r="S453" s="27"/>
      <c r="T453" s="27"/>
      <c r="U453" s="68"/>
      <c r="V453" s="68"/>
    </row>
    <row r="454" spans="1:22" ht="13.4" customHeight="1" x14ac:dyDescent="0.45">
      <c r="A454" s="84">
        <v>1478</v>
      </c>
      <c r="B454" s="4" t="s">
        <v>650</v>
      </c>
      <c r="C454" s="5" t="s">
        <v>651</v>
      </c>
      <c r="D454" s="2">
        <v>24</v>
      </c>
      <c r="E454" s="45" t="s">
        <v>760</v>
      </c>
      <c r="F454" s="67" t="s">
        <v>761</v>
      </c>
      <c r="G454" s="47" t="s">
        <v>14</v>
      </c>
      <c r="H454" s="7" t="s">
        <v>762</v>
      </c>
      <c r="I454" s="59">
        <v>10.199999999999999</v>
      </c>
      <c r="J454" s="120">
        <v>0.21319444444444444</v>
      </c>
      <c r="K454" s="121"/>
      <c r="L454" s="60">
        <v>1.99</v>
      </c>
      <c r="M454" s="115">
        <v>909</v>
      </c>
      <c r="N454" s="8"/>
      <c r="Q454" s="8"/>
      <c r="R454" s="99"/>
      <c r="S454" s="27"/>
      <c r="T454" s="27"/>
      <c r="U454" s="68"/>
      <c r="V454" s="68"/>
    </row>
    <row r="455" spans="1:22" ht="13.4" customHeight="1" x14ac:dyDescent="0.45">
      <c r="A455" s="84">
        <v>1477</v>
      </c>
      <c r="B455" s="4" t="s">
        <v>650</v>
      </c>
      <c r="C455" s="5" t="s">
        <v>651</v>
      </c>
      <c r="D455" s="2">
        <v>23</v>
      </c>
      <c r="E455" s="45" t="s">
        <v>763</v>
      </c>
      <c r="F455" s="67" t="s">
        <v>764</v>
      </c>
      <c r="G455" s="47" t="s">
        <v>14</v>
      </c>
      <c r="H455" s="7" t="s">
        <v>765</v>
      </c>
      <c r="I455" s="59">
        <v>53.8</v>
      </c>
      <c r="J455" s="120">
        <v>0.15694444444444444</v>
      </c>
      <c r="K455" s="121"/>
      <c r="L455" s="63">
        <v>14.8</v>
      </c>
      <c r="M455" s="115">
        <v>640</v>
      </c>
      <c r="N455" s="8"/>
      <c r="Q455" s="8"/>
      <c r="R455" s="99"/>
      <c r="S455" s="27"/>
      <c r="T455" s="27"/>
      <c r="U455" s="68"/>
      <c r="V455" s="68"/>
    </row>
    <row r="456" spans="1:22" ht="13.4" customHeight="1" x14ac:dyDescent="0.45">
      <c r="A456" s="84">
        <v>1476</v>
      </c>
      <c r="B456" s="4" t="s">
        <v>650</v>
      </c>
      <c r="C456" s="5" t="s">
        <v>651</v>
      </c>
      <c r="D456" s="2">
        <v>22</v>
      </c>
      <c r="E456" s="45" t="s">
        <v>766</v>
      </c>
      <c r="F456" s="67" t="s">
        <v>767</v>
      </c>
      <c r="G456" s="47" t="s">
        <v>14</v>
      </c>
      <c r="H456" s="7" t="s">
        <v>768</v>
      </c>
      <c r="I456" s="59">
        <v>11.6</v>
      </c>
      <c r="J456" s="120">
        <v>0.13194444444444445</v>
      </c>
      <c r="K456" s="121"/>
      <c r="L456" s="60">
        <v>3.66</v>
      </c>
      <c r="M456" s="115">
        <v>396</v>
      </c>
      <c r="N456" s="8"/>
      <c r="Q456" s="8"/>
      <c r="R456" s="99"/>
      <c r="S456" s="27"/>
      <c r="T456" s="27"/>
      <c r="U456" s="68"/>
      <c r="V456" s="68"/>
    </row>
    <row r="457" spans="1:22" ht="13.4" customHeight="1" x14ac:dyDescent="0.45">
      <c r="A457" s="84">
        <v>1475</v>
      </c>
      <c r="B457" s="4" t="s">
        <v>650</v>
      </c>
      <c r="C457" s="5" t="s">
        <v>651</v>
      </c>
      <c r="D457" s="2">
        <v>21</v>
      </c>
      <c r="E457" s="45" t="s">
        <v>769</v>
      </c>
      <c r="F457" s="67" t="s">
        <v>770</v>
      </c>
      <c r="G457" s="47" t="s">
        <v>14</v>
      </c>
      <c r="H457" s="7" t="s">
        <v>771</v>
      </c>
      <c r="I457" s="59">
        <v>18.3</v>
      </c>
      <c r="J457" s="120">
        <v>0.27499999999999997</v>
      </c>
      <c r="K457" s="121"/>
      <c r="L457" s="60">
        <v>2.77</v>
      </c>
      <c r="M457" s="115">
        <v>1366</v>
      </c>
      <c r="N457" s="3" t="s">
        <v>15</v>
      </c>
      <c r="Q457" s="3"/>
      <c r="R457" s="3"/>
      <c r="S457" s="27"/>
      <c r="T457" s="27"/>
      <c r="U457" s="68"/>
      <c r="V457" s="68"/>
    </row>
    <row r="458" spans="1:22" ht="13.4" customHeight="1" x14ac:dyDescent="0.45">
      <c r="A458" s="84">
        <v>1474</v>
      </c>
      <c r="B458" s="4" t="s">
        <v>650</v>
      </c>
      <c r="C458" s="5" t="s">
        <v>651</v>
      </c>
      <c r="D458" s="2">
        <v>20</v>
      </c>
      <c r="E458" s="45" t="s">
        <v>772</v>
      </c>
      <c r="F458" s="67" t="s">
        <v>773</v>
      </c>
      <c r="G458" s="47" t="s">
        <v>14</v>
      </c>
      <c r="H458" s="7" t="s">
        <v>774</v>
      </c>
      <c r="I458" s="59">
        <v>17.600000000000001</v>
      </c>
      <c r="J458" s="120">
        <v>0.16319444444444445</v>
      </c>
      <c r="K458" s="121"/>
      <c r="L458" s="65">
        <v>4.49</v>
      </c>
      <c r="M458" s="115">
        <v>349</v>
      </c>
      <c r="N458" s="8"/>
      <c r="Q458" s="8"/>
      <c r="R458" s="99"/>
      <c r="S458" s="27"/>
      <c r="T458" s="27"/>
      <c r="U458" s="68"/>
      <c r="V458" s="68"/>
    </row>
    <row r="459" spans="1:22" ht="13.4" customHeight="1" x14ac:dyDescent="0.45">
      <c r="A459" s="84">
        <v>1473</v>
      </c>
      <c r="B459" s="4" t="s">
        <v>650</v>
      </c>
      <c r="C459" s="5" t="s">
        <v>651</v>
      </c>
      <c r="D459" s="2">
        <v>19</v>
      </c>
      <c r="E459" s="45" t="s">
        <v>775</v>
      </c>
      <c r="F459" s="67" t="s">
        <v>776</v>
      </c>
      <c r="G459" s="47" t="s">
        <v>14</v>
      </c>
      <c r="H459" s="7" t="s">
        <v>777</v>
      </c>
      <c r="I459" s="59">
        <v>10.8</v>
      </c>
      <c r="J459" s="120">
        <v>0.11666666666666665</v>
      </c>
      <c r="K459" s="121"/>
      <c r="L459" s="60">
        <v>3.86</v>
      </c>
      <c r="M459" s="115">
        <v>756</v>
      </c>
      <c r="N459" s="3" t="s">
        <v>15</v>
      </c>
      <c r="Q459" s="3"/>
      <c r="R459" s="3"/>
      <c r="S459" s="27"/>
      <c r="T459" s="27"/>
      <c r="U459" s="68"/>
      <c r="V459" s="68"/>
    </row>
    <row r="460" spans="1:22" ht="13.4" customHeight="1" x14ac:dyDescent="0.45">
      <c r="A460" s="84">
        <v>1472</v>
      </c>
      <c r="B460" s="4" t="s">
        <v>650</v>
      </c>
      <c r="C460" s="5" t="s">
        <v>651</v>
      </c>
      <c r="D460" s="2">
        <v>18</v>
      </c>
      <c r="E460" s="45" t="s">
        <v>778</v>
      </c>
      <c r="F460" s="67" t="s">
        <v>779</v>
      </c>
      <c r="G460" s="47" t="s">
        <v>14</v>
      </c>
      <c r="H460" s="7" t="s">
        <v>780</v>
      </c>
      <c r="I460" s="59">
        <v>22.2</v>
      </c>
      <c r="J460" s="120">
        <v>0.19236111111111112</v>
      </c>
      <c r="K460" s="121"/>
      <c r="L460" s="65">
        <v>4.8099999999999996</v>
      </c>
      <c r="M460" s="115">
        <v>49</v>
      </c>
      <c r="N460" s="8"/>
      <c r="Q460" s="8"/>
      <c r="R460" s="99"/>
      <c r="S460" s="27"/>
      <c r="T460" s="27"/>
      <c r="U460" s="68"/>
      <c r="V460" s="68"/>
    </row>
    <row r="461" spans="1:22" ht="13.4" customHeight="1" x14ac:dyDescent="0.45">
      <c r="A461" s="84">
        <v>1471</v>
      </c>
      <c r="B461" s="4" t="s">
        <v>650</v>
      </c>
      <c r="C461" s="5" t="s">
        <v>651</v>
      </c>
      <c r="D461" s="2">
        <v>17</v>
      </c>
      <c r="E461" s="45" t="s">
        <v>781</v>
      </c>
      <c r="F461" s="67" t="s">
        <v>782</v>
      </c>
      <c r="G461" s="47" t="s">
        <v>14</v>
      </c>
      <c r="H461" s="7" t="s">
        <v>783</v>
      </c>
      <c r="I461" s="59">
        <v>58.5</v>
      </c>
      <c r="J461" s="120">
        <v>0.17291666666666669</v>
      </c>
      <c r="K461" s="121"/>
      <c r="L461" s="63">
        <v>14.1</v>
      </c>
      <c r="M461" s="115">
        <v>435</v>
      </c>
      <c r="N461" s="8"/>
      <c r="Q461" s="8"/>
      <c r="R461" s="99"/>
      <c r="S461" s="27"/>
      <c r="T461" s="27"/>
      <c r="U461" s="68"/>
      <c r="V461" s="68"/>
    </row>
    <row r="462" spans="1:22" ht="13.4" customHeight="1" x14ac:dyDescent="0.45">
      <c r="A462" s="84">
        <v>1470</v>
      </c>
      <c r="B462" s="4" t="s">
        <v>650</v>
      </c>
      <c r="C462" s="5" t="s">
        <v>651</v>
      </c>
      <c r="D462" s="2">
        <v>16</v>
      </c>
      <c r="E462" s="45" t="s">
        <v>784</v>
      </c>
      <c r="F462" s="67" t="s">
        <v>785</v>
      </c>
      <c r="G462" s="47" t="s">
        <v>14</v>
      </c>
      <c r="H462" s="7" t="s">
        <v>786</v>
      </c>
      <c r="I462" s="59">
        <v>19.100000000000001</v>
      </c>
      <c r="J462" s="120">
        <v>0.16458333333333333</v>
      </c>
      <c r="K462" s="121"/>
      <c r="L462" s="65">
        <v>4.84</v>
      </c>
      <c r="M462" s="115">
        <v>33</v>
      </c>
      <c r="N462" s="8"/>
      <c r="Q462" s="8"/>
      <c r="R462" s="99"/>
      <c r="S462" s="27"/>
      <c r="T462" s="27"/>
      <c r="U462" s="68"/>
      <c r="V462" s="68"/>
    </row>
    <row r="463" spans="1:22" ht="13.4" customHeight="1" x14ac:dyDescent="0.45">
      <c r="A463" s="84">
        <v>1469</v>
      </c>
      <c r="B463" s="4" t="s">
        <v>650</v>
      </c>
      <c r="C463" s="5" t="s">
        <v>651</v>
      </c>
      <c r="D463" s="2">
        <v>15</v>
      </c>
      <c r="E463" s="45" t="s">
        <v>787</v>
      </c>
      <c r="F463" s="67" t="s">
        <v>788</v>
      </c>
      <c r="G463" s="47" t="s">
        <v>14</v>
      </c>
      <c r="H463" s="7" t="s">
        <v>789</v>
      </c>
      <c r="I463" s="59">
        <v>10.9</v>
      </c>
      <c r="J463" s="120">
        <v>0.1451388888888889</v>
      </c>
      <c r="K463" s="121"/>
      <c r="L463" s="60">
        <v>3.13</v>
      </c>
      <c r="M463" s="115">
        <v>946</v>
      </c>
      <c r="N463" s="3" t="s">
        <v>15</v>
      </c>
      <c r="Q463" s="3"/>
      <c r="R463" s="3"/>
      <c r="S463" s="27"/>
      <c r="T463" s="27"/>
      <c r="U463" s="68"/>
      <c r="V463" s="68"/>
    </row>
    <row r="464" spans="1:22" ht="13.4" customHeight="1" x14ac:dyDescent="0.45">
      <c r="A464" s="84">
        <v>1468</v>
      </c>
      <c r="B464" s="4" t="s">
        <v>650</v>
      </c>
      <c r="C464" s="5" t="s">
        <v>651</v>
      </c>
      <c r="D464" s="2">
        <v>14</v>
      </c>
      <c r="E464" s="45" t="s">
        <v>790</v>
      </c>
      <c r="F464" s="67" t="s">
        <v>791</v>
      </c>
      <c r="G464" s="47" t="s">
        <v>14</v>
      </c>
      <c r="H464" s="7" t="s">
        <v>792</v>
      </c>
      <c r="I464" s="59">
        <v>9.3000000000000007</v>
      </c>
      <c r="J464" s="120">
        <v>7.9166666666666663E-2</v>
      </c>
      <c r="K464" s="121"/>
      <c r="L464" s="65">
        <v>4.8899999999999997</v>
      </c>
      <c r="M464" s="115">
        <v>69</v>
      </c>
      <c r="N464" s="8"/>
      <c r="Q464" s="8"/>
      <c r="R464" s="99"/>
      <c r="S464" s="27"/>
      <c r="T464" s="27"/>
      <c r="U464" s="68"/>
      <c r="V464" s="68"/>
    </row>
    <row r="465" spans="1:22" ht="13.4" customHeight="1" x14ac:dyDescent="0.45">
      <c r="A465" s="84">
        <v>1467</v>
      </c>
      <c r="B465" s="4" t="s">
        <v>650</v>
      </c>
      <c r="C465" s="5" t="s">
        <v>651</v>
      </c>
      <c r="D465" s="2">
        <v>13</v>
      </c>
      <c r="E465" s="45" t="s">
        <v>793</v>
      </c>
      <c r="F465" s="67" t="s">
        <v>794</v>
      </c>
      <c r="G465" s="47" t="s">
        <v>14</v>
      </c>
      <c r="H465" s="7" t="s">
        <v>795</v>
      </c>
      <c r="I465" s="59">
        <v>13.3</v>
      </c>
      <c r="J465" s="120">
        <v>0.12291666666666667</v>
      </c>
      <c r="K465" s="121"/>
      <c r="L465" s="65">
        <v>4.51</v>
      </c>
      <c r="M465" s="115">
        <v>356</v>
      </c>
      <c r="N465" s="8"/>
      <c r="Q465" s="8"/>
      <c r="R465" s="99"/>
      <c r="S465" s="27"/>
      <c r="T465" s="27"/>
      <c r="U465" s="68"/>
      <c r="V465" s="68"/>
    </row>
    <row r="466" spans="1:22" ht="13.4" customHeight="1" x14ac:dyDescent="0.45">
      <c r="A466" s="84">
        <v>1466</v>
      </c>
      <c r="B466" s="4" t="s">
        <v>650</v>
      </c>
      <c r="C466" s="5" t="s">
        <v>651</v>
      </c>
      <c r="D466" s="2">
        <v>12</v>
      </c>
      <c r="E466" s="45" t="s">
        <v>796</v>
      </c>
      <c r="F466" s="67" t="s">
        <v>797</v>
      </c>
      <c r="G466" s="47" t="s">
        <v>14</v>
      </c>
      <c r="H466" s="7" t="s">
        <v>798</v>
      </c>
      <c r="I466" s="59">
        <v>15.8</v>
      </c>
      <c r="J466" s="120">
        <v>0.12152777777777778</v>
      </c>
      <c r="K466" s="121"/>
      <c r="L466" s="65">
        <v>5.42</v>
      </c>
      <c r="M466" s="115">
        <v>328</v>
      </c>
      <c r="N466" s="8"/>
      <c r="Q466" s="8"/>
      <c r="R466" s="99"/>
      <c r="S466" s="27"/>
      <c r="T466" s="27"/>
      <c r="U466" s="68"/>
      <c r="V466" s="68"/>
    </row>
    <row r="467" spans="1:22" ht="13.4" customHeight="1" x14ac:dyDescent="0.45">
      <c r="A467" s="84">
        <v>1465</v>
      </c>
      <c r="B467" s="4" t="s">
        <v>650</v>
      </c>
      <c r="C467" s="5" t="s">
        <v>651</v>
      </c>
      <c r="D467" s="2">
        <v>11</v>
      </c>
      <c r="E467" s="45" t="s">
        <v>799</v>
      </c>
      <c r="F467" s="67" t="s">
        <v>800</v>
      </c>
      <c r="G467" s="47" t="s">
        <v>14</v>
      </c>
      <c r="H467" s="7" t="s">
        <v>801</v>
      </c>
      <c r="I467" s="59">
        <v>35.5</v>
      </c>
      <c r="J467" s="120">
        <v>0.11805555555555557</v>
      </c>
      <c r="K467" s="121"/>
      <c r="L467" s="63">
        <v>12.53</v>
      </c>
      <c r="M467" s="115">
        <v>253</v>
      </c>
      <c r="N467" s="8"/>
      <c r="Q467" s="8"/>
      <c r="R467" s="99"/>
      <c r="S467" s="27"/>
      <c r="T467" s="27"/>
      <c r="U467" s="68"/>
      <c r="V467" s="68"/>
    </row>
    <row r="468" spans="1:22" ht="13.4" customHeight="1" x14ac:dyDescent="0.45">
      <c r="A468" s="84">
        <v>1464</v>
      </c>
      <c r="B468" s="4" t="s">
        <v>650</v>
      </c>
      <c r="C468" s="5" t="s">
        <v>651</v>
      </c>
      <c r="D468" s="2">
        <v>10</v>
      </c>
      <c r="E468" s="45" t="s">
        <v>802</v>
      </c>
      <c r="F468" s="67" t="s">
        <v>803</v>
      </c>
      <c r="G468" s="47" t="s">
        <v>14</v>
      </c>
      <c r="H468" s="7" t="s">
        <v>804</v>
      </c>
      <c r="I468" s="59">
        <v>15.6</v>
      </c>
      <c r="J468" s="120">
        <v>0.14166666666666666</v>
      </c>
      <c r="K468" s="121"/>
      <c r="L468" s="65">
        <v>4.59</v>
      </c>
      <c r="M468" s="115">
        <v>62</v>
      </c>
      <c r="N468" s="8"/>
      <c r="Q468" s="8"/>
      <c r="R468" s="99"/>
      <c r="S468" s="27"/>
      <c r="T468" s="27"/>
      <c r="U468" s="68"/>
      <c r="V468" s="68"/>
    </row>
    <row r="469" spans="1:22" ht="13.4" customHeight="1" x14ac:dyDescent="0.45">
      <c r="A469" s="84">
        <v>1463</v>
      </c>
      <c r="B469" s="4" t="s">
        <v>650</v>
      </c>
      <c r="C469" s="5" t="s">
        <v>651</v>
      </c>
      <c r="D469" s="2">
        <v>9</v>
      </c>
      <c r="E469" s="45" t="s">
        <v>805</v>
      </c>
      <c r="F469" s="67" t="s">
        <v>806</v>
      </c>
      <c r="G469" s="47" t="s">
        <v>14</v>
      </c>
      <c r="H469" s="7" t="s">
        <v>807</v>
      </c>
      <c r="I469" s="59">
        <v>30.2</v>
      </c>
      <c r="J469" s="120">
        <v>0.10972222222222222</v>
      </c>
      <c r="K469" s="121"/>
      <c r="L469" s="63">
        <v>11.47</v>
      </c>
      <c r="M469" s="115">
        <v>208</v>
      </c>
      <c r="N469" s="8"/>
      <c r="Q469" s="8"/>
      <c r="R469" s="99"/>
      <c r="S469" s="27"/>
      <c r="T469" s="27"/>
      <c r="U469" s="68"/>
      <c r="V469" s="68"/>
    </row>
    <row r="470" spans="1:22" ht="13.4" customHeight="1" x14ac:dyDescent="0.45">
      <c r="A470" s="84">
        <v>1462</v>
      </c>
      <c r="B470" s="4" t="s">
        <v>650</v>
      </c>
      <c r="C470" s="5" t="s">
        <v>651</v>
      </c>
      <c r="D470" s="2">
        <v>8</v>
      </c>
      <c r="E470" s="45" t="s">
        <v>808</v>
      </c>
      <c r="F470" s="67" t="s">
        <v>809</v>
      </c>
      <c r="G470" s="47" t="s">
        <v>14</v>
      </c>
      <c r="H470" s="7" t="s">
        <v>810</v>
      </c>
      <c r="I470" s="59">
        <v>7.3</v>
      </c>
      <c r="J470" s="120">
        <v>0.14166666666666666</v>
      </c>
      <c r="K470" s="121"/>
      <c r="L470" s="60">
        <v>2.15</v>
      </c>
      <c r="M470" s="115">
        <v>677</v>
      </c>
      <c r="N470" s="8"/>
      <c r="Q470" s="8"/>
      <c r="R470" s="99"/>
      <c r="S470" s="27"/>
      <c r="T470" s="27"/>
      <c r="U470" s="68"/>
      <c r="V470" s="68"/>
    </row>
    <row r="471" spans="1:22" ht="13.4" customHeight="1" x14ac:dyDescent="0.45">
      <c r="A471" s="84">
        <v>1461</v>
      </c>
      <c r="B471" s="4" t="s">
        <v>650</v>
      </c>
      <c r="C471" s="5" t="s">
        <v>651</v>
      </c>
      <c r="D471" s="2">
        <v>7</v>
      </c>
      <c r="E471" s="45" t="s">
        <v>811</v>
      </c>
      <c r="F471" s="67" t="s">
        <v>812</v>
      </c>
      <c r="G471" s="47" t="s">
        <v>14</v>
      </c>
      <c r="H471" s="7" t="s">
        <v>813</v>
      </c>
      <c r="I471" s="59">
        <v>12.5</v>
      </c>
      <c r="J471" s="120">
        <v>0.11527777777777777</v>
      </c>
      <c r="K471" s="121"/>
      <c r="L471" s="65">
        <v>4.5199999999999996</v>
      </c>
      <c r="M471" s="115">
        <v>108</v>
      </c>
      <c r="N471" s="8"/>
      <c r="Q471" s="8"/>
      <c r="R471" s="99"/>
      <c r="S471" s="27"/>
      <c r="T471" s="27"/>
      <c r="U471" s="68"/>
      <c r="V471" s="68"/>
    </row>
    <row r="472" spans="1:22" ht="13.4" customHeight="1" x14ac:dyDescent="0.45">
      <c r="A472" s="84">
        <v>1460</v>
      </c>
      <c r="B472" s="4" t="s">
        <v>650</v>
      </c>
      <c r="C472" s="5" t="s">
        <v>651</v>
      </c>
      <c r="D472" s="2">
        <v>6</v>
      </c>
      <c r="E472" s="45" t="s">
        <v>814</v>
      </c>
      <c r="F472" s="67" t="s">
        <v>815</v>
      </c>
      <c r="G472" s="47" t="s">
        <v>14</v>
      </c>
      <c r="H472" s="7" t="s">
        <v>816</v>
      </c>
      <c r="I472" s="59">
        <v>15.7</v>
      </c>
      <c r="J472" s="120">
        <v>0.14791666666666667</v>
      </c>
      <c r="K472" s="121"/>
      <c r="L472" s="65">
        <v>4.42</v>
      </c>
      <c r="M472" s="115">
        <v>489</v>
      </c>
      <c r="N472" s="8"/>
      <c r="Q472" s="8"/>
      <c r="R472" s="99"/>
      <c r="S472" s="27"/>
      <c r="T472" s="27"/>
      <c r="U472" s="68"/>
      <c r="V472" s="68"/>
    </row>
    <row r="473" spans="1:22" ht="13.4" customHeight="1" x14ac:dyDescent="0.45">
      <c r="A473" s="84">
        <v>1459</v>
      </c>
      <c r="B473" s="4" t="s">
        <v>650</v>
      </c>
      <c r="C473" s="5" t="s">
        <v>651</v>
      </c>
      <c r="D473" s="2">
        <v>5</v>
      </c>
      <c r="E473" s="45" t="s">
        <v>817</v>
      </c>
      <c r="F473" s="67" t="s">
        <v>818</v>
      </c>
      <c r="G473" s="47" t="s">
        <v>14</v>
      </c>
      <c r="H473" s="7" t="s">
        <v>819</v>
      </c>
      <c r="I473" s="59">
        <v>11.9</v>
      </c>
      <c r="J473" s="120">
        <v>0.1423611111111111</v>
      </c>
      <c r="K473" s="121"/>
      <c r="L473" s="60">
        <v>3.48</v>
      </c>
      <c r="M473" s="115">
        <v>619</v>
      </c>
      <c r="N473" s="8"/>
      <c r="Q473" s="8"/>
      <c r="R473" s="99"/>
      <c r="S473" s="27"/>
      <c r="T473" s="27"/>
      <c r="U473" s="68"/>
      <c r="V473" s="68"/>
    </row>
    <row r="474" spans="1:22" ht="13.4" customHeight="1" x14ac:dyDescent="0.45">
      <c r="A474" s="84">
        <v>1458</v>
      </c>
      <c r="B474" s="4" t="s">
        <v>650</v>
      </c>
      <c r="C474" s="5" t="s">
        <v>651</v>
      </c>
      <c r="D474" s="2">
        <v>4</v>
      </c>
      <c r="E474" s="45" t="s">
        <v>820</v>
      </c>
      <c r="F474" s="67" t="s">
        <v>821</v>
      </c>
      <c r="G474" s="47" t="s">
        <v>14</v>
      </c>
      <c r="H474" s="7" t="s">
        <v>822</v>
      </c>
      <c r="I474" s="59">
        <v>20.8</v>
      </c>
      <c r="J474" s="120">
        <v>0.17847222222222223</v>
      </c>
      <c r="K474" s="121"/>
      <c r="L474" s="65">
        <v>4.8600000000000003</v>
      </c>
      <c r="M474" s="115">
        <v>120</v>
      </c>
      <c r="N474" s="8"/>
      <c r="Q474" s="8"/>
      <c r="R474" s="99"/>
      <c r="S474" s="27"/>
      <c r="T474" s="27"/>
      <c r="U474" s="68"/>
      <c r="V474" s="68"/>
    </row>
    <row r="475" spans="1:22" ht="13.4" customHeight="1" x14ac:dyDescent="0.45">
      <c r="A475" s="84">
        <v>1457</v>
      </c>
      <c r="B475" s="4" t="s">
        <v>650</v>
      </c>
      <c r="C475" s="5" t="s">
        <v>651</v>
      </c>
      <c r="D475" s="2">
        <v>3</v>
      </c>
      <c r="E475" s="45" t="s">
        <v>823</v>
      </c>
      <c r="F475" s="67" t="s">
        <v>824</v>
      </c>
      <c r="G475" s="47" t="s">
        <v>14</v>
      </c>
      <c r="H475" s="7" t="s">
        <v>825</v>
      </c>
      <c r="I475" s="59">
        <v>56.1</v>
      </c>
      <c r="J475" s="120">
        <v>0.19583333333333333</v>
      </c>
      <c r="K475" s="121"/>
      <c r="L475" s="63">
        <v>11.94</v>
      </c>
      <c r="M475" s="115">
        <v>620</v>
      </c>
      <c r="N475" s="8"/>
      <c r="Q475" s="8"/>
      <c r="R475" s="99"/>
      <c r="S475" s="27"/>
      <c r="T475" s="27"/>
      <c r="U475" s="68"/>
      <c r="V475" s="68"/>
    </row>
    <row r="476" spans="1:22" ht="13.4" customHeight="1" x14ac:dyDescent="0.45">
      <c r="A476" s="83">
        <v>1456</v>
      </c>
      <c r="B476" s="1" t="s">
        <v>650</v>
      </c>
      <c r="C476" s="6" t="s">
        <v>651</v>
      </c>
      <c r="D476" s="2">
        <v>2</v>
      </c>
      <c r="E476" s="45" t="s">
        <v>826</v>
      </c>
      <c r="F476" s="58" t="s">
        <v>827</v>
      </c>
      <c r="G476" s="47" t="s">
        <v>14</v>
      </c>
      <c r="H476" s="7" t="s">
        <v>828</v>
      </c>
      <c r="I476" s="59">
        <v>11.1</v>
      </c>
      <c r="J476" s="120">
        <v>0.13819444444444443</v>
      </c>
      <c r="K476" s="121"/>
      <c r="L476" s="60">
        <v>3.35</v>
      </c>
      <c r="M476" s="115">
        <v>925</v>
      </c>
      <c r="N476" s="3" t="s">
        <v>15</v>
      </c>
      <c r="Q476" s="3"/>
      <c r="R476" s="3"/>
      <c r="S476" s="27"/>
      <c r="T476" s="27"/>
      <c r="U476" s="68"/>
      <c r="V476" s="68"/>
    </row>
    <row r="477" spans="1:22" ht="13.4" customHeight="1" x14ac:dyDescent="0.45">
      <c r="A477" s="84">
        <v>1455</v>
      </c>
      <c r="B477" s="4" t="s">
        <v>650</v>
      </c>
      <c r="C477" s="5" t="s">
        <v>651</v>
      </c>
      <c r="D477" s="2">
        <v>1</v>
      </c>
      <c r="E477" s="45" t="s">
        <v>829</v>
      </c>
      <c r="F477" s="67" t="s">
        <v>830</v>
      </c>
      <c r="G477" s="47" t="s">
        <v>14</v>
      </c>
      <c r="H477" s="7" t="s">
        <v>831</v>
      </c>
      <c r="I477" s="59">
        <v>12.3</v>
      </c>
      <c r="J477" s="120">
        <v>0.11388888888888889</v>
      </c>
      <c r="K477" s="121"/>
      <c r="L477" s="65">
        <v>4.5</v>
      </c>
      <c r="M477" s="115">
        <v>162</v>
      </c>
      <c r="N477" s="8"/>
      <c r="Q477" s="8"/>
      <c r="R477" s="99"/>
      <c r="S477" s="27"/>
      <c r="T477" s="27"/>
      <c r="U477" s="68"/>
      <c r="V477" s="68"/>
    </row>
    <row r="478" spans="1:22" ht="13.4" customHeight="1" x14ac:dyDescent="0.45">
      <c r="A478" s="84">
        <v>1454</v>
      </c>
      <c r="B478" s="4" t="s">
        <v>650</v>
      </c>
      <c r="C478" s="5" t="s">
        <v>832</v>
      </c>
      <c r="D478" s="2">
        <v>168</v>
      </c>
      <c r="E478" s="45" t="s">
        <v>833</v>
      </c>
      <c r="F478" s="67" t="s">
        <v>834</v>
      </c>
      <c r="G478" s="47" t="s">
        <v>14</v>
      </c>
      <c r="H478" s="7" t="s">
        <v>835</v>
      </c>
      <c r="I478" s="59">
        <v>21.2</v>
      </c>
      <c r="J478" s="120">
        <v>0.17083333333333331</v>
      </c>
      <c r="K478" s="121"/>
      <c r="L478" s="65">
        <v>5.17</v>
      </c>
      <c r="M478" s="115">
        <v>142</v>
      </c>
      <c r="N478" s="8"/>
      <c r="Q478" s="8"/>
      <c r="R478" s="99"/>
      <c r="S478" s="27"/>
      <c r="T478" s="27"/>
      <c r="U478" s="68"/>
      <c r="V478" s="68"/>
    </row>
    <row r="479" spans="1:22" ht="13.4" customHeight="1" x14ac:dyDescent="0.4">
      <c r="A479" s="84">
        <v>1453</v>
      </c>
      <c r="B479" s="4" t="s">
        <v>650</v>
      </c>
      <c r="C479" s="5" t="s">
        <v>832</v>
      </c>
      <c r="D479" s="2">
        <v>167</v>
      </c>
      <c r="E479" s="45" t="s">
        <v>836</v>
      </c>
      <c r="F479" s="67" t="s">
        <v>837</v>
      </c>
      <c r="G479" s="47" t="s">
        <v>14</v>
      </c>
      <c r="H479" s="7" t="s">
        <v>838</v>
      </c>
      <c r="I479" s="59">
        <v>15.3</v>
      </c>
      <c r="J479" s="120">
        <v>0.19236111111111112</v>
      </c>
      <c r="K479" s="121"/>
      <c r="L479" s="60">
        <v>3.31</v>
      </c>
      <c r="M479" s="115">
        <v>1122</v>
      </c>
      <c r="N479" s="8"/>
      <c r="Q479" s="8"/>
      <c r="R479" s="99"/>
      <c r="S479" s="27"/>
      <c r="T479" s="27"/>
    </row>
    <row r="480" spans="1:22" ht="13.4" customHeight="1" x14ac:dyDescent="0.4">
      <c r="A480" s="84">
        <v>1452</v>
      </c>
      <c r="B480" s="4" t="s">
        <v>650</v>
      </c>
      <c r="C480" s="5" t="s">
        <v>832</v>
      </c>
      <c r="D480" s="2">
        <v>166</v>
      </c>
      <c r="E480" s="45" t="s">
        <v>839</v>
      </c>
      <c r="F480" s="67" t="s">
        <v>840</v>
      </c>
      <c r="G480" s="47" t="s">
        <v>14</v>
      </c>
      <c r="H480" s="7" t="s">
        <v>841</v>
      </c>
      <c r="I480" s="59">
        <v>14.9</v>
      </c>
      <c r="J480" s="120">
        <v>0.21805555555555556</v>
      </c>
      <c r="K480" s="121"/>
      <c r="L480" s="60">
        <v>2.85</v>
      </c>
      <c r="M480" s="115">
        <v>917</v>
      </c>
      <c r="N480" s="8"/>
      <c r="Q480" s="8"/>
      <c r="R480" s="99"/>
      <c r="S480" s="27"/>
      <c r="T480" s="27"/>
    </row>
    <row r="481" spans="1:26" ht="13.4" customHeight="1" x14ac:dyDescent="0.45">
      <c r="A481" s="84">
        <v>1451</v>
      </c>
      <c r="B481" s="4" t="s">
        <v>650</v>
      </c>
      <c r="C481" s="5" t="s">
        <v>832</v>
      </c>
      <c r="D481" s="2">
        <v>165</v>
      </c>
      <c r="E481" s="45" t="s">
        <v>842</v>
      </c>
      <c r="F481" s="67" t="s">
        <v>843</v>
      </c>
      <c r="G481" s="47" t="s">
        <v>14</v>
      </c>
      <c r="H481" s="7" t="s">
        <v>844</v>
      </c>
      <c r="I481" s="59">
        <v>21</v>
      </c>
      <c r="J481" s="120">
        <v>0.18055555555555555</v>
      </c>
      <c r="K481" s="121"/>
      <c r="L481" s="65">
        <v>4.8499999999999996</v>
      </c>
      <c r="M481" s="115">
        <v>78</v>
      </c>
      <c r="N481" s="8"/>
      <c r="Q481" s="8"/>
      <c r="R481" s="99"/>
      <c r="S481" s="27"/>
      <c r="T481" s="27"/>
      <c r="U481" s="68"/>
      <c r="V481" s="68"/>
    </row>
    <row r="482" spans="1:26" ht="13.4" customHeight="1" x14ac:dyDescent="0.45">
      <c r="A482" s="84">
        <v>1450</v>
      </c>
      <c r="B482" s="4" t="s">
        <v>650</v>
      </c>
      <c r="C482" s="5" t="s">
        <v>832</v>
      </c>
      <c r="D482" s="2">
        <v>164</v>
      </c>
      <c r="E482" s="45" t="s">
        <v>845</v>
      </c>
      <c r="F482" s="67" t="s">
        <v>846</v>
      </c>
      <c r="G482" s="47" t="s">
        <v>14</v>
      </c>
      <c r="H482" s="7" t="s">
        <v>847</v>
      </c>
      <c r="I482" s="59">
        <v>11.1</v>
      </c>
      <c r="J482" s="120">
        <v>0.13472222222222222</v>
      </c>
      <c r="K482" s="121"/>
      <c r="L482" s="60">
        <v>3.43</v>
      </c>
      <c r="M482" s="115">
        <v>866</v>
      </c>
      <c r="N482" s="8"/>
      <c r="Q482" s="8"/>
      <c r="R482" s="99"/>
      <c r="S482" s="27"/>
      <c r="T482" s="27"/>
      <c r="U482" s="68"/>
      <c r="V482" s="68"/>
    </row>
    <row r="483" spans="1:26" ht="13.4" customHeight="1" x14ac:dyDescent="0.45">
      <c r="A483" s="84">
        <v>1449</v>
      </c>
      <c r="B483" s="1" t="s">
        <v>650</v>
      </c>
      <c r="C483" s="6" t="s">
        <v>832</v>
      </c>
      <c r="D483" s="2">
        <v>163</v>
      </c>
      <c r="E483" s="45" t="s">
        <v>848</v>
      </c>
      <c r="F483" s="58" t="s">
        <v>849</v>
      </c>
      <c r="G483" s="47" t="s">
        <v>14</v>
      </c>
      <c r="H483" s="7" t="s">
        <v>850</v>
      </c>
      <c r="I483" s="59">
        <v>23.2</v>
      </c>
      <c r="J483" s="120">
        <v>0.20625000000000002</v>
      </c>
      <c r="K483" s="121"/>
      <c r="L483" s="65">
        <v>4.93</v>
      </c>
      <c r="M483" s="115">
        <v>54</v>
      </c>
      <c r="N483" s="8"/>
      <c r="Q483" s="8"/>
      <c r="R483" s="99"/>
      <c r="S483" s="27"/>
      <c r="T483" s="27"/>
      <c r="U483" s="68"/>
      <c r="V483" s="68"/>
    </row>
    <row r="484" spans="1:26" ht="13.4" customHeight="1" x14ac:dyDescent="0.4">
      <c r="A484" s="84">
        <v>1448</v>
      </c>
      <c r="B484" s="4" t="s">
        <v>650</v>
      </c>
      <c r="C484" s="5" t="s">
        <v>832</v>
      </c>
      <c r="D484" s="2">
        <v>162</v>
      </c>
      <c r="E484" s="45" t="s">
        <v>851</v>
      </c>
      <c r="F484" s="67" t="s">
        <v>852</v>
      </c>
      <c r="G484" s="47" t="s">
        <v>14</v>
      </c>
      <c r="H484" s="7" t="s">
        <v>853</v>
      </c>
      <c r="I484" s="59">
        <v>20.8</v>
      </c>
      <c r="J484" s="120">
        <v>0.17569444444444446</v>
      </c>
      <c r="K484" s="121"/>
      <c r="L484" s="65">
        <v>4.6900000000000004</v>
      </c>
      <c r="M484" s="115">
        <v>74</v>
      </c>
      <c r="N484" s="8"/>
      <c r="Q484" s="8"/>
      <c r="R484" s="99"/>
      <c r="S484" s="27"/>
      <c r="T484" s="27"/>
    </row>
    <row r="485" spans="1:26" ht="13.4" customHeight="1" x14ac:dyDescent="0.4">
      <c r="A485" s="84">
        <v>1447</v>
      </c>
      <c r="B485" s="4" t="s">
        <v>650</v>
      </c>
      <c r="C485" s="5" t="s">
        <v>832</v>
      </c>
      <c r="D485" s="2">
        <v>161</v>
      </c>
      <c r="E485" s="45" t="s">
        <v>854</v>
      </c>
      <c r="F485" s="67" t="s">
        <v>855</v>
      </c>
      <c r="G485" s="47" t="s">
        <v>14</v>
      </c>
      <c r="H485" s="7" t="s">
        <v>856</v>
      </c>
      <c r="I485" s="59">
        <v>7.8</v>
      </c>
      <c r="J485" s="120">
        <v>0.10069444444444443</v>
      </c>
      <c r="K485" s="121"/>
      <c r="L485" s="60">
        <v>3.23</v>
      </c>
      <c r="M485" s="115">
        <v>726</v>
      </c>
      <c r="N485" s="3" t="s">
        <v>15</v>
      </c>
      <c r="Q485" s="3"/>
      <c r="R485" s="3"/>
      <c r="S485" s="27"/>
      <c r="T485" s="27"/>
    </row>
    <row r="486" spans="1:26" ht="13.4" customHeight="1" x14ac:dyDescent="0.45">
      <c r="A486" s="84">
        <v>1446</v>
      </c>
      <c r="B486" s="4" t="s">
        <v>650</v>
      </c>
      <c r="C486" s="5" t="s">
        <v>832</v>
      </c>
      <c r="D486" s="2">
        <v>160</v>
      </c>
      <c r="E486" s="45" t="s">
        <v>857</v>
      </c>
      <c r="F486" s="67" t="s">
        <v>858</v>
      </c>
      <c r="G486" s="47" t="s">
        <v>14</v>
      </c>
      <c r="H486" s="7" t="s">
        <v>859</v>
      </c>
      <c r="I486" s="59">
        <v>20.8</v>
      </c>
      <c r="J486" s="120">
        <v>0.16874999999999998</v>
      </c>
      <c r="K486" s="121"/>
      <c r="L486" s="65">
        <v>5.14</v>
      </c>
      <c r="M486" s="115">
        <v>66</v>
      </c>
      <c r="N486" s="8"/>
      <c r="Q486" s="8"/>
      <c r="R486" s="99"/>
      <c r="S486" s="27"/>
      <c r="T486" s="27"/>
      <c r="U486" s="68"/>
      <c r="V486" s="68"/>
      <c r="W486" s="68"/>
      <c r="X486" s="68"/>
      <c r="Y486" s="68"/>
      <c r="Z486" s="68"/>
    </row>
    <row r="487" spans="1:26" ht="13.4" customHeight="1" x14ac:dyDescent="0.45">
      <c r="A487" s="84">
        <v>1445</v>
      </c>
      <c r="B487" s="4" t="s">
        <v>650</v>
      </c>
      <c r="C487" s="5" t="s">
        <v>832</v>
      </c>
      <c r="D487" s="2">
        <v>159</v>
      </c>
      <c r="E487" s="45" t="s">
        <v>860</v>
      </c>
      <c r="F487" s="67" t="s">
        <v>861</v>
      </c>
      <c r="G487" s="47" t="s">
        <v>14</v>
      </c>
      <c r="H487" s="7" t="s">
        <v>862</v>
      </c>
      <c r="I487" s="59">
        <v>19.5</v>
      </c>
      <c r="J487" s="120">
        <v>0.16111111111111112</v>
      </c>
      <c r="K487" s="121"/>
      <c r="L487" s="65">
        <v>5.04</v>
      </c>
      <c r="M487" s="115">
        <v>795</v>
      </c>
      <c r="N487" s="8"/>
      <c r="Q487" s="8"/>
      <c r="R487" s="99"/>
      <c r="S487" s="27"/>
      <c r="T487" s="27"/>
      <c r="U487" s="68"/>
      <c r="V487" s="68"/>
      <c r="W487" s="68"/>
      <c r="X487" s="68"/>
      <c r="Y487" s="68"/>
      <c r="Z487" s="68"/>
    </row>
    <row r="488" spans="1:26" ht="13.4" customHeight="1" x14ac:dyDescent="0.45">
      <c r="A488" s="84">
        <v>1444</v>
      </c>
      <c r="B488" s="4" t="s">
        <v>650</v>
      </c>
      <c r="C488" s="5" t="s">
        <v>832</v>
      </c>
      <c r="D488" s="2">
        <v>158</v>
      </c>
      <c r="E488" s="45" t="s">
        <v>863</v>
      </c>
      <c r="F488" s="67" t="s">
        <v>864</v>
      </c>
      <c r="G488" s="47" t="s">
        <v>14</v>
      </c>
      <c r="H488" s="7" t="s">
        <v>865</v>
      </c>
      <c r="I488" s="59">
        <v>11.7</v>
      </c>
      <c r="J488" s="120">
        <v>0.13263888888888889</v>
      </c>
      <c r="K488" s="121"/>
      <c r="L488" s="60">
        <v>3.68</v>
      </c>
      <c r="M488" s="115">
        <v>795</v>
      </c>
      <c r="N488" s="8"/>
      <c r="Q488" s="8"/>
      <c r="R488" s="99"/>
      <c r="S488" s="27"/>
      <c r="T488" s="27"/>
      <c r="U488" s="68"/>
      <c r="V488" s="68"/>
      <c r="W488" s="68"/>
      <c r="X488" s="68"/>
      <c r="Y488" s="68"/>
      <c r="Z488" s="68"/>
    </row>
    <row r="489" spans="1:26" ht="13.4" customHeight="1" x14ac:dyDescent="0.45">
      <c r="A489" s="84">
        <v>1443</v>
      </c>
      <c r="B489" s="4" t="s">
        <v>650</v>
      </c>
      <c r="C489" s="5" t="s">
        <v>832</v>
      </c>
      <c r="D489" s="2">
        <v>157</v>
      </c>
      <c r="E489" s="69" t="s">
        <v>866</v>
      </c>
      <c r="F489" s="67" t="s">
        <v>867</v>
      </c>
      <c r="G489" s="47" t="s">
        <v>14</v>
      </c>
      <c r="H489" s="7" t="s">
        <v>868</v>
      </c>
      <c r="I489" s="59">
        <v>17.600000000000001</v>
      </c>
      <c r="J489" s="120">
        <v>0.14791666666666667</v>
      </c>
      <c r="K489" s="121"/>
      <c r="L489" s="65">
        <v>4.96</v>
      </c>
      <c r="M489" s="115">
        <v>175</v>
      </c>
      <c r="N489" s="8"/>
      <c r="O489" s="68"/>
      <c r="P489" s="68"/>
      <c r="Q489" s="8"/>
      <c r="R489" s="99"/>
      <c r="S489" s="27"/>
      <c r="T489" s="27"/>
      <c r="U489" s="68"/>
      <c r="V489" s="68"/>
      <c r="W489" s="68"/>
      <c r="X489" s="68"/>
      <c r="Y489" s="68"/>
      <c r="Z489" s="68"/>
    </row>
    <row r="490" spans="1:26" ht="13.4" customHeight="1" x14ac:dyDescent="0.45">
      <c r="A490" s="84">
        <v>1442</v>
      </c>
      <c r="B490" s="4" t="s">
        <v>650</v>
      </c>
      <c r="C490" s="5" t="s">
        <v>832</v>
      </c>
      <c r="D490" s="2">
        <v>156</v>
      </c>
      <c r="E490" s="45" t="s">
        <v>869</v>
      </c>
      <c r="F490" s="67" t="s">
        <v>870</v>
      </c>
      <c r="G490" s="47" t="s">
        <v>14</v>
      </c>
      <c r="H490" s="7" t="s">
        <v>871</v>
      </c>
      <c r="I490" s="59">
        <v>14</v>
      </c>
      <c r="J490" s="120">
        <v>0.1076388888888889</v>
      </c>
      <c r="K490" s="121"/>
      <c r="L490" s="65">
        <v>5.42</v>
      </c>
      <c r="M490" s="115">
        <v>89</v>
      </c>
      <c r="N490" s="8"/>
      <c r="O490" s="68"/>
      <c r="P490" s="68"/>
      <c r="Q490" s="8"/>
      <c r="R490" s="99"/>
      <c r="S490" s="27"/>
      <c r="T490" s="27"/>
      <c r="W490" s="68"/>
      <c r="X490" s="68"/>
      <c r="Y490" s="68"/>
      <c r="Z490" s="68"/>
    </row>
    <row r="491" spans="1:26" ht="13.4" customHeight="1" x14ac:dyDescent="0.45">
      <c r="A491" s="84">
        <v>1441</v>
      </c>
      <c r="B491" s="4" t="s">
        <v>650</v>
      </c>
      <c r="C491" s="5" t="s">
        <v>832</v>
      </c>
      <c r="D491" s="2">
        <v>155</v>
      </c>
      <c r="E491" s="45" t="s">
        <v>872</v>
      </c>
      <c r="F491" s="67" t="s">
        <v>873</v>
      </c>
      <c r="G491" s="47" t="s">
        <v>14</v>
      </c>
      <c r="H491" s="7" t="s">
        <v>874</v>
      </c>
      <c r="I491" s="59">
        <v>12.8</v>
      </c>
      <c r="J491" s="120">
        <v>0.14930555555555555</v>
      </c>
      <c r="K491" s="121"/>
      <c r="L491" s="60">
        <v>3.57</v>
      </c>
      <c r="M491" s="115">
        <v>768</v>
      </c>
      <c r="N491" s="8"/>
      <c r="O491" s="68"/>
      <c r="P491" s="68"/>
      <c r="Q491" s="8"/>
      <c r="R491" s="99"/>
      <c r="S491" s="27"/>
      <c r="T491" s="27"/>
      <c r="W491" s="68"/>
      <c r="X491" s="68"/>
      <c r="Y491" s="68"/>
      <c r="Z491" s="68"/>
    </row>
    <row r="492" spans="1:26" ht="13.4" customHeight="1" x14ac:dyDescent="0.45">
      <c r="A492" s="84">
        <v>1440</v>
      </c>
      <c r="B492" s="4" t="s">
        <v>650</v>
      </c>
      <c r="C492" s="5" t="s">
        <v>832</v>
      </c>
      <c r="D492" s="2">
        <v>154</v>
      </c>
      <c r="E492" s="45" t="s">
        <v>875</v>
      </c>
      <c r="F492" s="67" t="s">
        <v>876</v>
      </c>
      <c r="G492" s="47" t="s">
        <v>14</v>
      </c>
      <c r="H492" s="7" t="s">
        <v>877</v>
      </c>
      <c r="I492" s="59">
        <v>22</v>
      </c>
      <c r="J492" s="120">
        <v>0.18472222222222223</v>
      </c>
      <c r="K492" s="121"/>
      <c r="L492" s="65">
        <v>4.96</v>
      </c>
      <c r="M492" s="115">
        <v>225</v>
      </c>
      <c r="N492" s="8"/>
      <c r="O492" s="68"/>
      <c r="P492" s="68"/>
      <c r="Q492" s="8"/>
      <c r="R492" s="99"/>
      <c r="S492" s="27"/>
      <c r="T492" s="27"/>
      <c r="W492" s="68"/>
      <c r="X492" s="68"/>
      <c r="Y492" s="68"/>
      <c r="Z492" s="68"/>
    </row>
    <row r="493" spans="1:26" ht="13.4" customHeight="1" x14ac:dyDescent="0.45">
      <c r="A493" s="84">
        <v>1439</v>
      </c>
      <c r="B493" s="4" t="s">
        <v>650</v>
      </c>
      <c r="C493" s="5" t="s">
        <v>832</v>
      </c>
      <c r="D493" s="2">
        <v>153</v>
      </c>
      <c r="E493" s="45" t="s">
        <v>878</v>
      </c>
      <c r="F493" s="67" t="s">
        <v>879</v>
      </c>
      <c r="G493" s="47" t="s">
        <v>14</v>
      </c>
      <c r="H493" s="7" t="s">
        <v>880</v>
      </c>
      <c r="I493" s="59">
        <v>11.4</v>
      </c>
      <c r="J493" s="120">
        <v>0.10069444444444443</v>
      </c>
      <c r="K493" s="121"/>
      <c r="L493" s="65">
        <v>4.72</v>
      </c>
      <c r="M493" s="115">
        <v>60</v>
      </c>
      <c r="N493" s="8"/>
      <c r="O493" s="68"/>
      <c r="P493" s="68"/>
      <c r="Q493" s="8"/>
      <c r="R493" s="99"/>
      <c r="S493" s="27"/>
      <c r="T493" s="27"/>
      <c r="W493" s="68"/>
      <c r="X493" s="68"/>
      <c r="Y493" s="68"/>
      <c r="Z493" s="68"/>
    </row>
    <row r="494" spans="1:26" ht="13.4" customHeight="1" x14ac:dyDescent="0.45">
      <c r="A494" s="84">
        <v>1438</v>
      </c>
      <c r="B494" s="4" t="s">
        <v>650</v>
      </c>
      <c r="C494" s="5" t="s">
        <v>832</v>
      </c>
      <c r="D494" s="2">
        <v>152</v>
      </c>
      <c r="E494" s="45" t="s">
        <v>881</v>
      </c>
      <c r="F494" s="67" t="s">
        <v>882</v>
      </c>
      <c r="G494" s="47" t="s">
        <v>14</v>
      </c>
      <c r="H494" s="7" t="s">
        <v>883</v>
      </c>
      <c r="I494" s="59">
        <v>20.8</v>
      </c>
      <c r="J494" s="120">
        <v>0.17500000000000002</v>
      </c>
      <c r="K494" s="121"/>
      <c r="L494" s="65">
        <v>4.95</v>
      </c>
      <c r="M494" s="115">
        <v>214</v>
      </c>
      <c r="N494" s="8"/>
      <c r="Q494" s="8"/>
      <c r="R494" s="99"/>
      <c r="S494" s="27"/>
      <c r="T494" s="27"/>
      <c r="U494" s="68"/>
      <c r="V494" s="68"/>
    </row>
    <row r="495" spans="1:26" ht="13.4" customHeight="1" x14ac:dyDescent="0.4">
      <c r="A495" s="84">
        <v>1437</v>
      </c>
      <c r="B495" s="4" t="s">
        <v>650</v>
      </c>
      <c r="C495" s="5" t="s">
        <v>832</v>
      </c>
      <c r="D495" s="2">
        <v>151</v>
      </c>
      <c r="E495" s="45" t="s">
        <v>884</v>
      </c>
      <c r="F495" s="67" t="s">
        <v>885</v>
      </c>
      <c r="G495" s="47" t="s">
        <v>14</v>
      </c>
      <c r="H495" s="7" t="s">
        <v>886</v>
      </c>
      <c r="I495" s="59">
        <v>14</v>
      </c>
      <c r="J495" s="120">
        <v>0.16319444444444445</v>
      </c>
      <c r="K495" s="121"/>
      <c r="L495" s="60">
        <v>3.57</v>
      </c>
      <c r="M495" s="115">
        <v>1053</v>
      </c>
      <c r="N495" s="3" t="s">
        <v>15</v>
      </c>
      <c r="Q495" s="3"/>
      <c r="R495" s="3"/>
      <c r="S495" s="27"/>
      <c r="T495" s="27"/>
    </row>
    <row r="496" spans="1:26" ht="13.4" customHeight="1" x14ac:dyDescent="0.4">
      <c r="A496" s="84">
        <v>1436</v>
      </c>
      <c r="B496" s="4" t="s">
        <v>650</v>
      </c>
      <c r="C496" s="5" t="s">
        <v>832</v>
      </c>
      <c r="D496" s="2">
        <v>150</v>
      </c>
      <c r="E496" s="45" t="s">
        <v>887</v>
      </c>
      <c r="F496" s="67" t="s">
        <v>888</v>
      </c>
      <c r="G496" s="47" t="s">
        <v>14</v>
      </c>
      <c r="H496" s="7" t="s">
        <v>889</v>
      </c>
      <c r="I496" s="59">
        <v>52.5</v>
      </c>
      <c r="J496" s="120">
        <v>0.16527777777777777</v>
      </c>
      <c r="K496" s="121"/>
      <c r="L496" s="63">
        <v>13.24</v>
      </c>
      <c r="M496" s="115">
        <v>1035</v>
      </c>
      <c r="N496" s="8"/>
      <c r="Q496" s="8"/>
      <c r="R496" s="99"/>
      <c r="S496" s="27"/>
      <c r="T496" s="27"/>
    </row>
    <row r="497" spans="1:22" ht="13.4" customHeight="1" x14ac:dyDescent="0.4">
      <c r="A497" s="84">
        <v>1435</v>
      </c>
      <c r="B497" s="4" t="s">
        <v>650</v>
      </c>
      <c r="C497" s="5" t="s">
        <v>832</v>
      </c>
      <c r="D497" s="2">
        <v>149</v>
      </c>
      <c r="E497" s="45" t="s">
        <v>890</v>
      </c>
      <c r="F497" s="67" t="s">
        <v>891</v>
      </c>
      <c r="G497" s="47" t="s">
        <v>14</v>
      </c>
      <c r="H497" s="7" t="s">
        <v>892</v>
      </c>
      <c r="I497" s="59">
        <v>16.100000000000001</v>
      </c>
      <c r="J497" s="120">
        <v>0.13125000000000001</v>
      </c>
      <c r="K497" s="121"/>
      <c r="L497" s="65">
        <v>5.1100000000000003</v>
      </c>
      <c r="M497" s="115">
        <v>273</v>
      </c>
      <c r="N497" s="8"/>
      <c r="Q497" s="8"/>
      <c r="R497" s="99"/>
      <c r="S497" s="27"/>
      <c r="T497" s="27"/>
    </row>
    <row r="498" spans="1:22" ht="13.4" customHeight="1" x14ac:dyDescent="0.4">
      <c r="A498" s="84">
        <v>1434</v>
      </c>
      <c r="B498" s="4" t="s">
        <v>650</v>
      </c>
      <c r="C498" s="5" t="s">
        <v>832</v>
      </c>
      <c r="D498" s="2">
        <v>148</v>
      </c>
      <c r="E498" s="45" t="s">
        <v>893</v>
      </c>
      <c r="F498" s="67" t="s">
        <v>894</v>
      </c>
      <c r="G498" s="47" t="s">
        <v>14</v>
      </c>
      <c r="H498" s="7" t="s">
        <v>895</v>
      </c>
      <c r="I498" s="59">
        <v>16.399999999999999</v>
      </c>
      <c r="J498" s="120">
        <v>0.19027777777777777</v>
      </c>
      <c r="K498" s="121"/>
      <c r="L498" s="60">
        <v>3.59</v>
      </c>
      <c r="M498" s="115">
        <v>784</v>
      </c>
      <c r="N498" s="8"/>
      <c r="Q498" s="8"/>
      <c r="R498" s="99"/>
      <c r="S498" s="27"/>
      <c r="T498" s="27"/>
    </row>
    <row r="499" spans="1:22" ht="13.4" customHeight="1" x14ac:dyDescent="0.4">
      <c r="A499" s="84">
        <v>1433</v>
      </c>
      <c r="B499" s="4" t="s">
        <v>650</v>
      </c>
      <c r="C499" s="5" t="s">
        <v>832</v>
      </c>
      <c r="D499" s="2">
        <v>147</v>
      </c>
      <c r="E499" s="45" t="s">
        <v>896</v>
      </c>
      <c r="F499" s="67" t="s">
        <v>897</v>
      </c>
      <c r="G499" s="47" t="s">
        <v>14</v>
      </c>
      <c r="H499" s="7" t="s">
        <v>898</v>
      </c>
      <c r="I499" s="59">
        <v>14.8</v>
      </c>
      <c r="J499" s="120">
        <v>0.20347222222222219</v>
      </c>
      <c r="K499" s="121"/>
      <c r="L499" s="60">
        <v>3.03</v>
      </c>
      <c r="M499" s="115">
        <v>1037</v>
      </c>
      <c r="N499" s="8"/>
      <c r="Q499" s="8"/>
      <c r="R499" s="99"/>
      <c r="S499" s="27"/>
      <c r="T499" s="27"/>
    </row>
    <row r="500" spans="1:22" ht="13.4" customHeight="1" x14ac:dyDescent="0.45">
      <c r="A500" s="84">
        <v>1432</v>
      </c>
      <c r="B500" s="4" t="s">
        <v>650</v>
      </c>
      <c r="C500" s="5" t="s">
        <v>832</v>
      </c>
      <c r="D500" s="2">
        <v>146</v>
      </c>
      <c r="E500" s="45" t="s">
        <v>899</v>
      </c>
      <c r="F500" s="67" t="s">
        <v>900</v>
      </c>
      <c r="G500" s="47" t="s">
        <v>14</v>
      </c>
      <c r="H500" s="7" t="s">
        <v>901</v>
      </c>
      <c r="I500" s="59">
        <v>16</v>
      </c>
      <c r="J500" s="120">
        <v>0.19999999999999998</v>
      </c>
      <c r="K500" s="121"/>
      <c r="L500" s="60">
        <v>3.33</v>
      </c>
      <c r="M500" s="115">
        <v>1481</v>
      </c>
      <c r="N500" s="3" t="s">
        <v>15</v>
      </c>
      <c r="Q500" s="3"/>
      <c r="R500" s="3"/>
      <c r="S500" s="27"/>
      <c r="T500" s="27"/>
      <c r="U500" s="68"/>
      <c r="V500" s="68"/>
    </row>
    <row r="501" spans="1:22" ht="13.4" customHeight="1" x14ac:dyDescent="0.45">
      <c r="A501" s="84">
        <v>1431</v>
      </c>
      <c r="B501" s="4" t="s">
        <v>650</v>
      </c>
      <c r="C501" s="5" t="s">
        <v>832</v>
      </c>
      <c r="D501" s="2">
        <v>145</v>
      </c>
      <c r="E501" s="45" t="s">
        <v>902</v>
      </c>
      <c r="F501" s="67" t="s">
        <v>903</v>
      </c>
      <c r="G501" s="47" t="s">
        <v>14</v>
      </c>
      <c r="H501" s="7" t="s">
        <v>904</v>
      </c>
      <c r="I501" s="59">
        <v>10.4</v>
      </c>
      <c r="J501" s="120">
        <v>9.375E-2</v>
      </c>
      <c r="K501" s="121"/>
      <c r="L501" s="65">
        <v>4.62</v>
      </c>
      <c r="M501" s="115">
        <v>208</v>
      </c>
      <c r="N501" s="8"/>
      <c r="Q501" s="8"/>
      <c r="R501" s="99"/>
      <c r="S501" s="27"/>
      <c r="T501" s="27"/>
      <c r="U501" s="68"/>
      <c r="V501" s="68"/>
    </row>
    <row r="502" spans="1:22" ht="13.4" customHeight="1" x14ac:dyDescent="0.45">
      <c r="A502" s="84">
        <v>1430</v>
      </c>
      <c r="B502" s="4" t="s">
        <v>650</v>
      </c>
      <c r="C502" s="5" t="s">
        <v>832</v>
      </c>
      <c r="D502" s="2">
        <v>144</v>
      </c>
      <c r="E502" s="45" t="s">
        <v>905</v>
      </c>
      <c r="F502" s="67" t="s">
        <v>906</v>
      </c>
      <c r="G502" s="47" t="s">
        <v>14</v>
      </c>
      <c r="H502" s="7" t="s">
        <v>907</v>
      </c>
      <c r="I502" s="59">
        <v>10.4</v>
      </c>
      <c r="J502" s="120">
        <v>0.20208333333333331</v>
      </c>
      <c r="K502" s="121"/>
      <c r="L502" s="60">
        <v>2.14</v>
      </c>
      <c r="M502" s="115">
        <v>971</v>
      </c>
      <c r="N502" s="8"/>
      <c r="Q502" s="8"/>
      <c r="R502" s="99"/>
      <c r="S502" s="27"/>
      <c r="T502" s="27"/>
      <c r="U502" s="68"/>
      <c r="V502" s="68"/>
    </row>
    <row r="503" spans="1:22" ht="13.4" customHeight="1" x14ac:dyDescent="0.45">
      <c r="A503" s="84">
        <v>1429</v>
      </c>
      <c r="B503" s="4" t="s">
        <v>908</v>
      </c>
      <c r="C503" s="5" t="s">
        <v>832</v>
      </c>
      <c r="D503" s="2">
        <v>143</v>
      </c>
      <c r="E503" s="45" t="s">
        <v>909</v>
      </c>
      <c r="F503" s="67" t="s">
        <v>910</v>
      </c>
      <c r="G503" s="47" t="s">
        <v>14</v>
      </c>
      <c r="H503" s="7" t="s">
        <v>911</v>
      </c>
      <c r="I503" s="59">
        <v>15</v>
      </c>
      <c r="J503" s="120">
        <v>0.18819444444444444</v>
      </c>
      <c r="K503" s="121"/>
      <c r="L503" s="60">
        <v>3.32</v>
      </c>
      <c r="M503" s="115">
        <v>947</v>
      </c>
      <c r="N503" s="3" t="s">
        <v>15</v>
      </c>
      <c r="Q503" s="3"/>
      <c r="R503" s="3"/>
      <c r="S503" s="27"/>
      <c r="T503" s="27"/>
      <c r="U503" s="68"/>
      <c r="V503" s="68"/>
    </row>
    <row r="504" spans="1:22" ht="13.4" customHeight="1" x14ac:dyDescent="0.45">
      <c r="A504" s="84">
        <v>1428</v>
      </c>
      <c r="B504" s="4" t="s">
        <v>908</v>
      </c>
      <c r="C504" s="5" t="s">
        <v>832</v>
      </c>
      <c r="D504" s="2">
        <v>142</v>
      </c>
      <c r="E504" s="45" t="s">
        <v>912</v>
      </c>
      <c r="F504" s="67" t="s">
        <v>913</v>
      </c>
      <c r="G504" s="47" t="s">
        <v>14</v>
      </c>
      <c r="H504" s="7" t="s">
        <v>914</v>
      </c>
      <c r="I504" s="59">
        <v>10.5</v>
      </c>
      <c r="J504" s="120">
        <v>0.1076388888888889</v>
      </c>
      <c r="K504" s="121"/>
      <c r="L504" s="65">
        <v>4.0599999999999996</v>
      </c>
      <c r="M504" s="115">
        <v>201</v>
      </c>
      <c r="N504" s="8"/>
      <c r="Q504" s="8"/>
      <c r="R504" s="99"/>
      <c r="S504" s="27"/>
      <c r="T504" s="27"/>
      <c r="U504" s="68"/>
      <c r="V504" s="68"/>
    </row>
    <row r="505" spans="1:22" ht="13.4" customHeight="1" x14ac:dyDescent="0.4">
      <c r="A505" s="84">
        <v>1427</v>
      </c>
      <c r="B505" s="4" t="s">
        <v>908</v>
      </c>
      <c r="C505" s="5" t="s">
        <v>832</v>
      </c>
      <c r="D505" s="2">
        <v>141</v>
      </c>
      <c r="E505" s="45" t="s">
        <v>915</v>
      </c>
      <c r="F505" s="67" t="s">
        <v>916</v>
      </c>
      <c r="G505" s="47" t="s">
        <v>14</v>
      </c>
      <c r="H505" s="7" t="s">
        <v>917</v>
      </c>
      <c r="I505" s="59">
        <v>34.700000000000003</v>
      </c>
      <c r="J505" s="120">
        <v>0.1277777777777778</v>
      </c>
      <c r="K505" s="121"/>
      <c r="L505" s="63">
        <v>11.32</v>
      </c>
      <c r="M505" s="115">
        <v>577</v>
      </c>
      <c r="N505" s="8"/>
      <c r="Q505" s="8"/>
      <c r="R505" s="99"/>
      <c r="S505" s="27"/>
      <c r="T505" s="27"/>
    </row>
    <row r="506" spans="1:22" ht="13.4" customHeight="1" x14ac:dyDescent="0.4">
      <c r="A506" s="84">
        <v>1426</v>
      </c>
      <c r="B506" s="4" t="s">
        <v>908</v>
      </c>
      <c r="C506" s="5" t="s">
        <v>832</v>
      </c>
      <c r="D506" s="2">
        <v>140</v>
      </c>
      <c r="E506" s="45" t="s">
        <v>918</v>
      </c>
      <c r="F506" s="67" t="s">
        <v>919</v>
      </c>
      <c r="G506" s="47" t="s">
        <v>14</v>
      </c>
      <c r="H506" s="7" t="s">
        <v>920</v>
      </c>
      <c r="I506" s="59">
        <v>11.9</v>
      </c>
      <c r="J506" s="120">
        <v>0.25</v>
      </c>
      <c r="K506" s="121"/>
      <c r="L506" s="60">
        <v>1.96</v>
      </c>
      <c r="M506" s="115">
        <v>1214</v>
      </c>
      <c r="N506" s="8"/>
      <c r="Q506" s="8"/>
      <c r="R506" s="99"/>
      <c r="S506" s="27"/>
      <c r="T506" s="27"/>
    </row>
    <row r="507" spans="1:22" ht="13.4" customHeight="1" x14ac:dyDescent="0.4">
      <c r="A507" s="84">
        <v>1425</v>
      </c>
      <c r="B507" s="4" t="s">
        <v>908</v>
      </c>
      <c r="C507" s="5" t="s">
        <v>832</v>
      </c>
      <c r="D507" s="2">
        <v>139</v>
      </c>
      <c r="E507" s="45" t="s">
        <v>921</v>
      </c>
      <c r="F507" s="67" t="s">
        <v>922</v>
      </c>
      <c r="G507" s="47" t="s">
        <v>14</v>
      </c>
      <c r="H507" s="7" t="s">
        <v>923</v>
      </c>
      <c r="I507" s="59">
        <v>43.8</v>
      </c>
      <c r="J507" s="120">
        <v>0.13472222222222222</v>
      </c>
      <c r="K507" s="121"/>
      <c r="L507" s="63">
        <v>13.55</v>
      </c>
      <c r="M507" s="115">
        <v>334</v>
      </c>
      <c r="N507" s="8"/>
      <c r="Q507" s="8"/>
      <c r="R507" s="99"/>
      <c r="S507" s="27"/>
      <c r="T507" s="27"/>
    </row>
    <row r="508" spans="1:22" ht="13.4" customHeight="1" x14ac:dyDescent="0.4">
      <c r="A508" s="84">
        <v>1424</v>
      </c>
      <c r="B508" s="4" t="s">
        <v>908</v>
      </c>
      <c r="C508" s="5" t="s">
        <v>832</v>
      </c>
      <c r="D508" s="2">
        <v>138</v>
      </c>
      <c r="E508" s="45" t="s">
        <v>924</v>
      </c>
      <c r="F508" s="67" t="s">
        <v>925</v>
      </c>
      <c r="G508" s="47" t="s">
        <v>14</v>
      </c>
      <c r="H508" s="7" t="s">
        <v>926</v>
      </c>
      <c r="I508" s="59">
        <v>11.3</v>
      </c>
      <c r="J508" s="120">
        <v>0.20416666666666669</v>
      </c>
      <c r="K508" s="121"/>
      <c r="L508" s="60">
        <v>2.31</v>
      </c>
      <c r="M508" s="115">
        <v>1027</v>
      </c>
      <c r="N508" s="8"/>
      <c r="Q508" s="8"/>
      <c r="R508" s="99"/>
      <c r="S508" s="27"/>
      <c r="T508" s="27"/>
    </row>
    <row r="509" spans="1:22" ht="13.4" customHeight="1" x14ac:dyDescent="0.4">
      <c r="A509" s="84">
        <v>1423</v>
      </c>
      <c r="B509" s="4" t="s">
        <v>908</v>
      </c>
      <c r="C509" s="5" t="s">
        <v>832</v>
      </c>
      <c r="D509" s="2">
        <v>137</v>
      </c>
      <c r="E509" s="45" t="s">
        <v>927</v>
      </c>
      <c r="F509" s="67" t="s">
        <v>928</v>
      </c>
      <c r="G509" s="47" t="s">
        <v>14</v>
      </c>
      <c r="H509" s="7" t="s">
        <v>929</v>
      </c>
      <c r="I509" s="59">
        <v>14.1</v>
      </c>
      <c r="J509" s="120">
        <v>0.15416666666666667</v>
      </c>
      <c r="K509" s="121"/>
      <c r="L509" s="60">
        <v>3.81</v>
      </c>
      <c r="M509" s="115">
        <v>1390</v>
      </c>
      <c r="N509" s="3" t="s">
        <v>15</v>
      </c>
      <c r="Q509" s="3"/>
      <c r="R509" s="3"/>
      <c r="S509" s="27"/>
      <c r="T509" s="27"/>
    </row>
    <row r="510" spans="1:22" ht="13.4" customHeight="1" x14ac:dyDescent="0.4">
      <c r="A510" s="84">
        <v>1422</v>
      </c>
      <c r="B510" s="4" t="s">
        <v>908</v>
      </c>
      <c r="C510" s="5" t="s">
        <v>832</v>
      </c>
      <c r="D510" s="2">
        <v>136</v>
      </c>
      <c r="E510" s="45" t="s">
        <v>930</v>
      </c>
      <c r="F510" s="67" t="s">
        <v>931</v>
      </c>
      <c r="G510" s="47" t="s">
        <v>14</v>
      </c>
      <c r="H510" s="7" t="s">
        <v>932</v>
      </c>
      <c r="I510" s="59">
        <v>8.1999999999999993</v>
      </c>
      <c r="J510" s="120">
        <v>9.375E-2</v>
      </c>
      <c r="K510" s="121"/>
      <c r="L510" s="60">
        <v>3.64</v>
      </c>
      <c r="M510" s="115">
        <v>657</v>
      </c>
      <c r="N510" s="3" t="s">
        <v>15</v>
      </c>
      <c r="Q510" s="3"/>
      <c r="R510" s="3"/>
      <c r="S510" s="27"/>
      <c r="T510" s="27"/>
    </row>
    <row r="511" spans="1:22" ht="13.4" customHeight="1" x14ac:dyDescent="0.4">
      <c r="A511" s="84">
        <v>1421</v>
      </c>
      <c r="B511" s="4" t="s">
        <v>908</v>
      </c>
      <c r="C511" s="5" t="s">
        <v>832</v>
      </c>
      <c r="D511" s="2">
        <v>135</v>
      </c>
      <c r="E511" s="45" t="s">
        <v>933</v>
      </c>
      <c r="F511" s="67" t="s">
        <v>934</v>
      </c>
      <c r="G511" s="47" t="s">
        <v>14</v>
      </c>
      <c r="H511" s="7" t="s">
        <v>935</v>
      </c>
      <c r="I511" s="59">
        <v>63.9</v>
      </c>
      <c r="J511" s="120">
        <v>0.24513888888888888</v>
      </c>
      <c r="K511" s="121"/>
      <c r="L511" s="63">
        <v>10.86</v>
      </c>
      <c r="M511" s="115">
        <v>818</v>
      </c>
      <c r="N511" s="8"/>
      <c r="Q511" s="8"/>
      <c r="R511" s="99"/>
      <c r="S511" s="27"/>
      <c r="T511" s="27"/>
    </row>
    <row r="512" spans="1:22" ht="13.4" customHeight="1" x14ac:dyDescent="0.4">
      <c r="A512" s="84">
        <v>1420</v>
      </c>
      <c r="B512" s="4" t="s">
        <v>908</v>
      </c>
      <c r="C512" s="5" t="s">
        <v>832</v>
      </c>
      <c r="D512" s="2">
        <v>134</v>
      </c>
      <c r="E512" s="45" t="s">
        <v>936</v>
      </c>
      <c r="F512" s="67" t="s">
        <v>937</v>
      </c>
      <c r="G512" s="47" t="s">
        <v>14</v>
      </c>
      <c r="H512" s="7" t="s">
        <v>938</v>
      </c>
      <c r="I512" s="59">
        <v>9.4</v>
      </c>
      <c r="J512" s="120">
        <v>0.15972222222222224</v>
      </c>
      <c r="K512" s="121"/>
      <c r="L512" s="60">
        <v>2.4500000000000002</v>
      </c>
      <c r="M512" s="115">
        <v>963</v>
      </c>
      <c r="N512" s="8"/>
      <c r="Q512" s="8"/>
      <c r="R512" s="99"/>
      <c r="S512" s="27"/>
      <c r="T512" s="27"/>
    </row>
    <row r="513" spans="1:20" ht="13.4" customHeight="1" x14ac:dyDescent="0.4">
      <c r="A513" s="84">
        <v>1419</v>
      </c>
      <c r="B513" s="4" t="s">
        <v>908</v>
      </c>
      <c r="C513" s="5" t="s">
        <v>832</v>
      </c>
      <c r="D513" s="2">
        <v>133</v>
      </c>
      <c r="E513" s="45" t="s">
        <v>939</v>
      </c>
      <c r="F513" s="67" t="s">
        <v>940</v>
      </c>
      <c r="G513" s="47" t="s">
        <v>14</v>
      </c>
      <c r="H513" s="7" t="s">
        <v>941</v>
      </c>
      <c r="I513" s="59">
        <v>16</v>
      </c>
      <c r="J513" s="120">
        <v>0.15625</v>
      </c>
      <c r="K513" s="121"/>
      <c r="L513" s="65">
        <v>4.2699999999999996</v>
      </c>
      <c r="M513" s="115">
        <v>505</v>
      </c>
      <c r="N513" s="8"/>
      <c r="Q513" s="8"/>
      <c r="R513" s="99"/>
      <c r="S513" s="27"/>
      <c r="T513" s="27"/>
    </row>
    <row r="514" spans="1:20" ht="13.4" customHeight="1" x14ac:dyDescent="0.4">
      <c r="A514" s="84">
        <v>1418</v>
      </c>
      <c r="B514" s="4" t="s">
        <v>908</v>
      </c>
      <c r="C514" s="5" t="s">
        <v>832</v>
      </c>
      <c r="D514" s="2">
        <v>132</v>
      </c>
      <c r="E514" s="45" t="s">
        <v>942</v>
      </c>
      <c r="F514" s="67" t="s">
        <v>943</v>
      </c>
      <c r="G514" s="47" t="s">
        <v>14</v>
      </c>
      <c r="H514" s="7" t="s">
        <v>944</v>
      </c>
      <c r="I514" s="59">
        <v>14.9</v>
      </c>
      <c r="J514" s="120">
        <v>0.14583333333333334</v>
      </c>
      <c r="K514" s="121"/>
      <c r="L514" s="65">
        <v>4.26</v>
      </c>
      <c r="M514" s="115">
        <v>307</v>
      </c>
      <c r="N514" s="8"/>
      <c r="Q514" s="8"/>
      <c r="R514" s="99"/>
      <c r="S514" s="27"/>
      <c r="T514" s="27"/>
    </row>
    <row r="515" spans="1:20" ht="13.4" customHeight="1" x14ac:dyDescent="0.4">
      <c r="A515" s="84">
        <v>1417</v>
      </c>
      <c r="B515" s="4" t="s">
        <v>908</v>
      </c>
      <c r="C515" s="5" t="s">
        <v>832</v>
      </c>
      <c r="D515" s="2">
        <v>131</v>
      </c>
      <c r="E515" s="45" t="s">
        <v>945</v>
      </c>
      <c r="F515" s="67" t="s">
        <v>946</v>
      </c>
      <c r="G515" s="47" t="s">
        <v>14</v>
      </c>
      <c r="H515" s="7" t="s">
        <v>947</v>
      </c>
      <c r="I515" s="59">
        <v>15.8</v>
      </c>
      <c r="J515" s="120">
        <v>0.18055555555555555</v>
      </c>
      <c r="K515" s="121"/>
      <c r="L515" s="60">
        <v>3.65</v>
      </c>
      <c r="M515" s="115">
        <v>1250</v>
      </c>
      <c r="N515" s="3" t="s">
        <v>15</v>
      </c>
      <c r="Q515" s="3"/>
      <c r="R515" s="3"/>
      <c r="S515" s="27"/>
      <c r="T515" s="27"/>
    </row>
    <row r="516" spans="1:20" ht="13.4" customHeight="1" x14ac:dyDescent="0.4">
      <c r="A516" s="84">
        <v>1416</v>
      </c>
      <c r="B516" s="4" t="s">
        <v>908</v>
      </c>
      <c r="C516" s="5" t="s">
        <v>832</v>
      </c>
      <c r="D516" s="2">
        <v>130</v>
      </c>
      <c r="E516" s="45" t="s">
        <v>948</v>
      </c>
      <c r="F516" s="67" t="s">
        <v>949</v>
      </c>
      <c r="G516" s="47" t="s">
        <v>14</v>
      </c>
      <c r="H516" s="7" t="s">
        <v>950</v>
      </c>
      <c r="I516" s="59">
        <v>16.399999999999999</v>
      </c>
      <c r="J516" s="120">
        <v>0.15972222222222224</v>
      </c>
      <c r="K516" s="121"/>
      <c r="L516" s="65">
        <v>4.28</v>
      </c>
      <c r="M516" s="115">
        <v>346</v>
      </c>
      <c r="N516" s="8"/>
      <c r="Q516" s="8"/>
      <c r="R516" s="99"/>
      <c r="S516" s="27"/>
      <c r="T516" s="27"/>
    </row>
    <row r="517" spans="1:20" ht="13.4" customHeight="1" x14ac:dyDescent="0.4">
      <c r="A517" s="84">
        <v>1415</v>
      </c>
      <c r="B517" s="4" t="s">
        <v>908</v>
      </c>
      <c r="C517" s="5" t="s">
        <v>832</v>
      </c>
      <c r="D517" s="2">
        <v>129</v>
      </c>
      <c r="E517" s="45" t="s">
        <v>951</v>
      </c>
      <c r="F517" s="67" t="s">
        <v>952</v>
      </c>
      <c r="G517" s="47" t="s">
        <v>14</v>
      </c>
      <c r="H517" s="7" t="s">
        <v>953</v>
      </c>
      <c r="I517" s="59">
        <v>8.9</v>
      </c>
      <c r="J517" s="120">
        <v>0.11388888888888889</v>
      </c>
      <c r="K517" s="121"/>
      <c r="L517" s="60">
        <v>3.26</v>
      </c>
      <c r="M517" s="115">
        <v>754</v>
      </c>
      <c r="N517" s="3" t="s">
        <v>15</v>
      </c>
      <c r="Q517" s="3"/>
      <c r="R517" s="3"/>
      <c r="S517" s="27"/>
      <c r="T517" s="27"/>
    </row>
    <row r="518" spans="1:20" ht="13.4" customHeight="1" x14ac:dyDescent="0.4">
      <c r="A518" s="84">
        <v>1414</v>
      </c>
      <c r="B518" s="4" t="s">
        <v>908</v>
      </c>
      <c r="C518" s="5" t="s">
        <v>832</v>
      </c>
      <c r="D518" s="2">
        <v>128</v>
      </c>
      <c r="E518" s="45" t="s">
        <v>954</v>
      </c>
      <c r="F518" s="67" t="s">
        <v>955</v>
      </c>
      <c r="G518" s="47" t="s">
        <v>14</v>
      </c>
      <c r="H518" s="7" t="s">
        <v>956</v>
      </c>
      <c r="I518" s="59">
        <v>11.3</v>
      </c>
      <c r="J518" s="120">
        <v>0.13263888888888889</v>
      </c>
      <c r="K518" s="121"/>
      <c r="L518" s="60">
        <v>3.55</v>
      </c>
      <c r="M518" s="115">
        <v>356</v>
      </c>
      <c r="N518" s="8"/>
      <c r="Q518" s="8"/>
      <c r="R518" s="99"/>
      <c r="S518" s="27"/>
      <c r="T518" s="27"/>
    </row>
    <row r="519" spans="1:20" ht="13.4" customHeight="1" x14ac:dyDescent="0.4">
      <c r="A519" s="84">
        <v>1413</v>
      </c>
      <c r="B519" s="4" t="s">
        <v>908</v>
      </c>
      <c r="C519" s="5" t="s">
        <v>832</v>
      </c>
      <c r="D519" s="2">
        <v>127</v>
      </c>
      <c r="E519" s="45" t="s">
        <v>957</v>
      </c>
      <c r="F519" s="67" t="s">
        <v>958</v>
      </c>
      <c r="G519" s="47" t="s">
        <v>14</v>
      </c>
      <c r="H519" s="7" t="s">
        <v>959</v>
      </c>
      <c r="I519" s="59">
        <v>8</v>
      </c>
      <c r="J519" s="120">
        <v>8.8888888888888892E-2</v>
      </c>
      <c r="K519" s="121"/>
      <c r="L519" s="60">
        <v>3.75</v>
      </c>
      <c r="M519" s="115">
        <v>323</v>
      </c>
      <c r="N519" s="8"/>
      <c r="Q519" s="8"/>
      <c r="R519" s="99"/>
      <c r="S519" s="27"/>
      <c r="T519" s="27"/>
    </row>
    <row r="520" spans="1:20" ht="13.4" customHeight="1" x14ac:dyDescent="0.4">
      <c r="A520" s="84">
        <v>1412</v>
      </c>
      <c r="B520" s="4" t="s">
        <v>908</v>
      </c>
      <c r="C520" s="5" t="s">
        <v>832</v>
      </c>
      <c r="D520" s="2">
        <v>126</v>
      </c>
      <c r="E520" s="45" t="s">
        <v>960</v>
      </c>
      <c r="F520" s="67" t="s">
        <v>961</v>
      </c>
      <c r="G520" s="47" t="s">
        <v>14</v>
      </c>
      <c r="H520" s="7" t="s">
        <v>962</v>
      </c>
      <c r="I520" s="59">
        <v>59.5</v>
      </c>
      <c r="J520" s="120">
        <v>0.21597222222222223</v>
      </c>
      <c r="K520" s="121"/>
      <c r="L520" s="63">
        <v>11.48</v>
      </c>
      <c r="M520" s="115">
        <v>657</v>
      </c>
      <c r="N520" s="8"/>
      <c r="Q520" s="8"/>
      <c r="R520" s="99"/>
      <c r="S520" s="27"/>
      <c r="T520" s="27"/>
    </row>
    <row r="521" spans="1:20" ht="13.4" customHeight="1" x14ac:dyDescent="0.4">
      <c r="A521" s="84">
        <v>1411</v>
      </c>
      <c r="B521" s="4" t="s">
        <v>908</v>
      </c>
      <c r="C521" s="5" t="s">
        <v>832</v>
      </c>
      <c r="D521" s="2">
        <v>125</v>
      </c>
      <c r="E521" s="45" t="s">
        <v>963</v>
      </c>
      <c r="F521" s="67" t="s">
        <v>964</v>
      </c>
      <c r="G521" s="47" t="s">
        <v>14</v>
      </c>
      <c r="H521" s="7" t="s">
        <v>965</v>
      </c>
      <c r="I521" s="59">
        <v>46.8</v>
      </c>
      <c r="J521" s="120">
        <v>0.14583333333333334</v>
      </c>
      <c r="K521" s="121"/>
      <c r="L521" s="63">
        <v>13.37</v>
      </c>
      <c r="M521" s="115">
        <v>1018</v>
      </c>
      <c r="N521" s="8"/>
      <c r="Q521" s="8"/>
      <c r="R521" s="99"/>
      <c r="S521" s="27"/>
      <c r="T521" s="27"/>
    </row>
    <row r="522" spans="1:20" ht="13.4" customHeight="1" x14ac:dyDescent="0.4">
      <c r="A522" s="84">
        <v>1410</v>
      </c>
      <c r="B522" s="4" t="s">
        <v>908</v>
      </c>
      <c r="C522" s="5" t="s">
        <v>832</v>
      </c>
      <c r="D522" s="2">
        <v>124</v>
      </c>
      <c r="E522" s="45" t="s">
        <v>966</v>
      </c>
      <c r="F522" s="67" t="s">
        <v>967</v>
      </c>
      <c r="G522" s="47" t="s">
        <v>14</v>
      </c>
      <c r="H522" s="7" t="s">
        <v>968</v>
      </c>
      <c r="I522" s="59">
        <v>10.4</v>
      </c>
      <c r="J522" s="120">
        <v>0.16388888888888889</v>
      </c>
      <c r="K522" s="121"/>
      <c r="L522" s="60">
        <v>2.64</v>
      </c>
      <c r="M522" s="115">
        <v>616</v>
      </c>
      <c r="N522" s="8"/>
      <c r="Q522" s="8"/>
      <c r="R522" s="99"/>
      <c r="S522" s="27"/>
      <c r="T522" s="27"/>
    </row>
    <row r="523" spans="1:20" ht="13.4" customHeight="1" x14ac:dyDescent="0.4">
      <c r="A523" s="84">
        <v>1409</v>
      </c>
      <c r="B523" s="4" t="s">
        <v>908</v>
      </c>
      <c r="C523" s="5" t="s">
        <v>832</v>
      </c>
      <c r="D523" s="2">
        <v>123</v>
      </c>
      <c r="E523" s="45" t="s">
        <v>969</v>
      </c>
      <c r="F523" s="67" t="s">
        <v>970</v>
      </c>
      <c r="G523" s="47" t="s">
        <v>14</v>
      </c>
      <c r="H523" s="7" t="s">
        <v>971</v>
      </c>
      <c r="I523" s="59">
        <v>11.5</v>
      </c>
      <c r="J523" s="120">
        <v>0.125</v>
      </c>
      <c r="K523" s="121"/>
      <c r="L523" s="60">
        <v>2.92</v>
      </c>
      <c r="M523" s="115">
        <v>367</v>
      </c>
      <c r="N523" s="8"/>
      <c r="Q523" s="8"/>
      <c r="R523" s="99"/>
      <c r="S523" s="27"/>
      <c r="T523" s="27"/>
    </row>
    <row r="524" spans="1:20" ht="13.4" customHeight="1" x14ac:dyDescent="0.4">
      <c r="A524" s="84">
        <v>1408</v>
      </c>
      <c r="B524" s="4" t="s">
        <v>908</v>
      </c>
      <c r="C524" s="5" t="s">
        <v>832</v>
      </c>
      <c r="D524" s="2">
        <v>122</v>
      </c>
      <c r="E524" s="45" t="s">
        <v>972</v>
      </c>
      <c r="F524" s="67" t="s">
        <v>973</v>
      </c>
      <c r="G524" s="47" t="s">
        <v>14</v>
      </c>
      <c r="H524" s="7" t="s">
        <v>974</v>
      </c>
      <c r="I524" s="59">
        <v>12.5</v>
      </c>
      <c r="J524" s="120">
        <v>0.13749999999999998</v>
      </c>
      <c r="K524" s="121"/>
      <c r="L524" s="60">
        <v>3.79</v>
      </c>
      <c r="M524" s="115">
        <v>695</v>
      </c>
      <c r="N524" s="8"/>
      <c r="Q524" s="8"/>
      <c r="R524" s="99"/>
      <c r="S524" s="27"/>
      <c r="T524" s="27"/>
    </row>
    <row r="525" spans="1:20" ht="13.4" customHeight="1" x14ac:dyDescent="0.4">
      <c r="A525" s="84">
        <v>1407</v>
      </c>
      <c r="B525" s="4" t="s">
        <v>908</v>
      </c>
      <c r="C525" s="5" t="s">
        <v>832</v>
      </c>
      <c r="D525" s="2">
        <v>121</v>
      </c>
      <c r="E525" s="45" t="s">
        <v>975</v>
      </c>
      <c r="F525" s="67" t="s">
        <v>976</v>
      </c>
      <c r="G525" s="47" t="s">
        <v>14</v>
      </c>
      <c r="H525" s="7" t="s">
        <v>977</v>
      </c>
      <c r="I525" s="59">
        <v>11.6</v>
      </c>
      <c r="J525" s="120">
        <v>0.12638888888888888</v>
      </c>
      <c r="K525" s="121"/>
      <c r="L525" s="60">
        <v>3.82</v>
      </c>
      <c r="M525" s="115">
        <v>379</v>
      </c>
      <c r="N525" s="8"/>
      <c r="Q525" s="8"/>
      <c r="R525" s="99"/>
      <c r="S525" s="27"/>
      <c r="T525" s="27"/>
    </row>
    <row r="526" spans="1:20" ht="13.4" customHeight="1" x14ac:dyDescent="0.4">
      <c r="A526" s="84">
        <v>1406</v>
      </c>
      <c r="B526" s="4" t="s">
        <v>908</v>
      </c>
      <c r="C526" s="5" t="s">
        <v>832</v>
      </c>
      <c r="D526" s="2">
        <v>120</v>
      </c>
      <c r="E526" s="45" t="s">
        <v>978</v>
      </c>
      <c r="F526" s="67" t="s">
        <v>979</v>
      </c>
      <c r="G526" s="47" t="s">
        <v>14</v>
      </c>
      <c r="H526" s="7" t="s">
        <v>4954</v>
      </c>
      <c r="I526" s="59">
        <v>47.9</v>
      </c>
      <c r="J526" s="120">
        <v>0.17430555555555557</v>
      </c>
      <c r="K526" s="121"/>
      <c r="L526" s="63">
        <v>11.45</v>
      </c>
      <c r="M526" s="115">
        <v>877</v>
      </c>
      <c r="N526" s="8"/>
      <c r="Q526" s="8"/>
      <c r="R526" s="99"/>
      <c r="S526" s="27"/>
      <c r="T526" s="27"/>
    </row>
    <row r="527" spans="1:20" ht="13.4" customHeight="1" x14ac:dyDescent="0.4">
      <c r="A527" s="84">
        <v>1405</v>
      </c>
      <c r="B527" s="4" t="s">
        <v>908</v>
      </c>
      <c r="C527" s="5" t="s">
        <v>832</v>
      </c>
      <c r="D527" s="2">
        <v>119</v>
      </c>
      <c r="E527" s="45" t="s">
        <v>980</v>
      </c>
      <c r="F527" s="67" t="s">
        <v>981</v>
      </c>
      <c r="G527" s="47" t="s">
        <v>14</v>
      </c>
      <c r="H527" s="7" t="s">
        <v>982</v>
      </c>
      <c r="I527" s="59">
        <v>16</v>
      </c>
      <c r="J527" s="120">
        <v>0.16874999999999998</v>
      </c>
      <c r="K527" s="121"/>
      <c r="L527" s="60">
        <v>3.95</v>
      </c>
      <c r="M527" s="115">
        <v>1500</v>
      </c>
      <c r="N527" s="3" t="s">
        <v>15</v>
      </c>
      <c r="Q527" s="3"/>
      <c r="R527" s="3"/>
      <c r="S527" s="27"/>
      <c r="T527" s="27"/>
    </row>
    <row r="528" spans="1:20" ht="13.4" customHeight="1" x14ac:dyDescent="0.4">
      <c r="A528" s="84">
        <v>1404</v>
      </c>
      <c r="B528" s="4" t="s">
        <v>908</v>
      </c>
      <c r="C528" s="5" t="s">
        <v>832</v>
      </c>
      <c r="D528" s="2">
        <v>118</v>
      </c>
      <c r="E528" s="45" t="s">
        <v>983</v>
      </c>
      <c r="F528" s="67" t="s">
        <v>984</v>
      </c>
      <c r="G528" s="47" t="s">
        <v>14</v>
      </c>
      <c r="H528" s="7" t="s">
        <v>985</v>
      </c>
      <c r="I528" s="59">
        <v>14.5</v>
      </c>
      <c r="J528" s="120">
        <v>0.18263888888888891</v>
      </c>
      <c r="K528" s="121"/>
      <c r="L528" s="60">
        <v>3.31</v>
      </c>
      <c r="M528" s="115">
        <v>974</v>
      </c>
      <c r="N528" s="3" t="s">
        <v>15</v>
      </c>
      <c r="Q528" s="3"/>
      <c r="R528" s="3"/>
      <c r="S528" s="27"/>
      <c r="T528" s="27"/>
    </row>
    <row r="529" spans="1:20" ht="13.4" customHeight="1" x14ac:dyDescent="0.4">
      <c r="A529" s="84">
        <v>1403</v>
      </c>
      <c r="B529" s="4" t="s">
        <v>908</v>
      </c>
      <c r="C529" s="5" t="s">
        <v>832</v>
      </c>
      <c r="D529" s="2">
        <v>117</v>
      </c>
      <c r="E529" s="45" t="s">
        <v>986</v>
      </c>
      <c r="F529" s="67" t="s">
        <v>987</v>
      </c>
      <c r="G529" s="47" t="s">
        <v>14</v>
      </c>
      <c r="H529" s="7" t="s">
        <v>988</v>
      </c>
      <c r="I529" s="59">
        <v>12.7</v>
      </c>
      <c r="J529" s="120">
        <v>0.20486111111111113</v>
      </c>
      <c r="K529" s="121"/>
      <c r="L529" s="60">
        <v>2.58</v>
      </c>
      <c r="M529" s="115">
        <v>1208</v>
      </c>
      <c r="N529" s="8"/>
      <c r="Q529" s="8"/>
      <c r="R529" s="99"/>
      <c r="S529" s="27"/>
      <c r="T529" s="27"/>
    </row>
    <row r="530" spans="1:20" ht="13.4" customHeight="1" x14ac:dyDescent="0.4">
      <c r="A530" s="84">
        <v>1402</v>
      </c>
      <c r="B530" s="4" t="s">
        <v>908</v>
      </c>
      <c r="C530" s="5" t="s">
        <v>832</v>
      </c>
      <c r="D530" s="2">
        <v>116</v>
      </c>
      <c r="E530" s="45" t="s">
        <v>989</v>
      </c>
      <c r="F530" s="67" t="s">
        <v>990</v>
      </c>
      <c r="G530" s="47" t="s">
        <v>14</v>
      </c>
      <c r="H530" s="7" t="s">
        <v>991</v>
      </c>
      <c r="I530" s="59">
        <v>9.5</v>
      </c>
      <c r="J530" s="120">
        <v>0.12430555555555556</v>
      </c>
      <c r="K530" s="121"/>
      <c r="L530" s="60">
        <v>2.91</v>
      </c>
      <c r="M530" s="115">
        <v>551</v>
      </c>
      <c r="N530" s="8"/>
      <c r="Q530" s="8"/>
      <c r="R530" s="99"/>
      <c r="S530" s="27"/>
      <c r="T530" s="27"/>
    </row>
    <row r="531" spans="1:20" ht="13.4" customHeight="1" x14ac:dyDescent="0.4">
      <c r="A531" s="84">
        <v>1401</v>
      </c>
      <c r="B531" s="4" t="s">
        <v>908</v>
      </c>
      <c r="C531" s="5" t="s">
        <v>832</v>
      </c>
      <c r="D531" s="2">
        <v>115</v>
      </c>
      <c r="E531" s="45" t="s">
        <v>992</v>
      </c>
      <c r="F531" s="67" t="s">
        <v>993</v>
      </c>
      <c r="G531" s="47" t="s">
        <v>14</v>
      </c>
      <c r="H531" s="7" t="s">
        <v>994</v>
      </c>
      <c r="I531" s="59">
        <v>17.3</v>
      </c>
      <c r="J531" s="120">
        <v>0.22291666666666665</v>
      </c>
      <c r="K531" s="121"/>
      <c r="L531" s="60">
        <v>3.23</v>
      </c>
      <c r="M531" s="115">
        <v>1523</v>
      </c>
      <c r="N531" s="8"/>
      <c r="Q531" s="8"/>
      <c r="R531" s="99"/>
      <c r="S531" s="27"/>
      <c r="T531" s="27"/>
    </row>
    <row r="532" spans="1:20" ht="13.4" customHeight="1" x14ac:dyDescent="0.4">
      <c r="A532" s="84">
        <v>1400</v>
      </c>
      <c r="B532" s="4" t="s">
        <v>908</v>
      </c>
      <c r="C532" s="5" t="s">
        <v>832</v>
      </c>
      <c r="D532" s="2">
        <v>114</v>
      </c>
      <c r="E532" s="45" t="s">
        <v>995</v>
      </c>
      <c r="F532" s="67" t="s">
        <v>996</v>
      </c>
      <c r="G532" s="47" t="s">
        <v>14</v>
      </c>
      <c r="H532" s="7" t="s">
        <v>997</v>
      </c>
      <c r="I532" s="59">
        <v>35.799999999999997</v>
      </c>
      <c r="J532" s="120">
        <v>0.12013888888888889</v>
      </c>
      <c r="K532" s="121"/>
      <c r="L532" s="63">
        <v>12.42</v>
      </c>
      <c r="M532" s="115">
        <v>552</v>
      </c>
      <c r="N532" s="8"/>
      <c r="Q532" s="8"/>
      <c r="R532" s="99"/>
      <c r="S532" s="27"/>
      <c r="T532" s="27"/>
    </row>
    <row r="533" spans="1:20" ht="13.4" customHeight="1" x14ac:dyDescent="0.4">
      <c r="A533" s="84">
        <v>1399</v>
      </c>
      <c r="B533" s="4" t="s">
        <v>908</v>
      </c>
      <c r="C533" s="5" t="s">
        <v>832</v>
      </c>
      <c r="D533" s="2">
        <v>113</v>
      </c>
      <c r="E533" s="45" t="s">
        <v>998</v>
      </c>
      <c r="F533" s="67" t="s">
        <v>999</v>
      </c>
      <c r="G533" s="47" t="s">
        <v>14</v>
      </c>
      <c r="H533" s="7" t="s">
        <v>1000</v>
      </c>
      <c r="I533" s="59">
        <v>13.8</v>
      </c>
      <c r="J533" s="120">
        <v>0.17152777777777775</v>
      </c>
      <c r="K533" s="121"/>
      <c r="L533" s="60">
        <v>3.35</v>
      </c>
      <c r="M533" s="115">
        <v>994</v>
      </c>
      <c r="N533" s="8"/>
      <c r="Q533" s="8"/>
      <c r="R533" s="99"/>
      <c r="S533" s="27"/>
      <c r="T533" s="27"/>
    </row>
    <row r="534" spans="1:20" ht="13.4" customHeight="1" x14ac:dyDescent="0.4">
      <c r="A534" s="84">
        <v>1398</v>
      </c>
      <c r="B534" s="4" t="s">
        <v>908</v>
      </c>
      <c r="C534" s="5" t="s">
        <v>832</v>
      </c>
      <c r="D534" s="2">
        <v>112</v>
      </c>
      <c r="E534" s="45" t="s">
        <v>1001</v>
      </c>
      <c r="F534" s="67" t="s">
        <v>1002</v>
      </c>
      <c r="G534" s="47" t="s">
        <v>14</v>
      </c>
      <c r="H534" s="7" t="s">
        <v>1003</v>
      </c>
      <c r="I534" s="59">
        <v>9.9</v>
      </c>
      <c r="J534" s="120">
        <v>0.17291666666666669</v>
      </c>
      <c r="K534" s="121"/>
      <c r="L534" s="60">
        <v>2.39</v>
      </c>
      <c r="M534" s="115">
        <v>1109</v>
      </c>
      <c r="N534" s="8"/>
      <c r="Q534" s="8"/>
      <c r="R534" s="99"/>
      <c r="S534" s="27"/>
      <c r="T534" s="27"/>
    </row>
    <row r="535" spans="1:20" ht="13.4" customHeight="1" x14ac:dyDescent="0.4">
      <c r="A535" s="84">
        <v>1397</v>
      </c>
      <c r="B535" s="4" t="s">
        <v>908</v>
      </c>
      <c r="C535" s="5" t="s">
        <v>832</v>
      </c>
      <c r="D535" s="2">
        <v>111</v>
      </c>
      <c r="E535" s="45" t="s">
        <v>1004</v>
      </c>
      <c r="F535" s="67" t="s">
        <v>1005</v>
      </c>
      <c r="G535" s="47" t="s">
        <v>14</v>
      </c>
      <c r="H535" s="7" t="s">
        <v>1006</v>
      </c>
      <c r="I535" s="59">
        <v>35.299999999999997</v>
      </c>
      <c r="J535" s="120">
        <v>0.12430555555555556</v>
      </c>
      <c r="K535" s="121"/>
      <c r="L535" s="63">
        <v>11.83</v>
      </c>
      <c r="M535" s="115">
        <v>500</v>
      </c>
      <c r="N535" s="8"/>
      <c r="Q535" s="8"/>
      <c r="R535" s="99"/>
      <c r="S535" s="27"/>
      <c r="T535" s="27"/>
    </row>
    <row r="536" spans="1:20" ht="13.4" customHeight="1" x14ac:dyDescent="0.4">
      <c r="A536" s="84">
        <v>1396</v>
      </c>
      <c r="B536" s="4" t="s">
        <v>908</v>
      </c>
      <c r="C536" s="5" t="s">
        <v>832</v>
      </c>
      <c r="D536" s="2">
        <v>110</v>
      </c>
      <c r="E536" s="45" t="s">
        <v>1007</v>
      </c>
      <c r="F536" s="67" t="s">
        <v>1008</v>
      </c>
      <c r="G536" s="47" t="s">
        <v>14</v>
      </c>
      <c r="H536" s="7" t="s">
        <v>1009</v>
      </c>
      <c r="I536" s="59">
        <v>13.9</v>
      </c>
      <c r="J536" s="120">
        <v>0.18124999999999999</v>
      </c>
      <c r="K536" s="121"/>
      <c r="L536" s="60">
        <v>3.2</v>
      </c>
      <c r="M536" s="115">
        <v>1062</v>
      </c>
      <c r="N536" s="8"/>
      <c r="Q536" s="8"/>
      <c r="R536" s="99"/>
      <c r="S536" s="27"/>
      <c r="T536" s="27"/>
    </row>
    <row r="537" spans="1:20" ht="13.4" customHeight="1" x14ac:dyDescent="0.4">
      <c r="A537" s="84">
        <v>1395</v>
      </c>
      <c r="B537" s="4" t="s">
        <v>908</v>
      </c>
      <c r="C537" s="5" t="s">
        <v>832</v>
      </c>
      <c r="D537" s="2">
        <v>109</v>
      </c>
      <c r="E537" s="45" t="s">
        <v>1010</v>
      </c>
      <c r="F537" s="67" t="s">
        <v>1011</v>
      </c>
      <c r="G537" s="47" t="s">
        <v>14</v>
      </c>
      <c r="H537" s="7" t="s">
        <v>1012</v>
      </c>
      <c r="I537" s="59">
        <v>9.9</v>
      </c>
      <c r="J537" s="120">
        <v>9.8611111111111108E-2</v>
      </c>
      <c r="K537" s="121"/>
      <c r="L537" s="65">
        <v>4.18</v>
      </c>
      <c r="M537" s="115">
        <v>176</v>
      </c>
      <c r="N537" s="8"/>
      <c r="Q537" s="8"/>
      <c r="R537" s="99"/>
      <c r="S537" s="27"/>
      <c r="T537" s="27"/>
    </row>
    <row r="538" spans="1:20" ht="13.4" customHeight="1" x14ac:dyDescent="0.4">
      <c r="A538" s="84">
        <v>1394</v>
      </c>
      <c r="B538" s="4" t="s">
        <v>908</v>
      </c>
      <c r="C538" s="5" t="s">
        <v>832</v>
      </c>
      <c r="D538" s="2">
        <v>108</v>
      </c>
      <c r="E538" s="45" t="s">
        <v>1013</v>
      </c>
      <c r="F538" s="67" t="s">
        <v>1014</v>
      </c>
      <c r="G538" s="47" t="s">
        <v>14</v>
      </c>
      <c r="H538" s="7" t="s">
        <v>1015</v>
      </c>
      <c r="I538" s="59">
        <v>10.199999999999999</v>
      </c>
      <c r="J538" s="120">
        <v>0.16388888888888889</v>
      </c>
      <c r="K538" s="121"/>
      <c r="L538" s="60">
        <v>2.59</v>
      </c>
      <c r="M538" s="115">
        <v>1095</v>
      </c>
      <c r="N538" s="8"/>
      <c r="Q538" s="8"/>
      <c r="R538" s="99"/>
      <c r="S538" s="27"/>
      <c r="T538" s="27"/>
    </row>
    <row r="539" spans="1:20" ht="13.4" customHeight="1" x14ac:dyDescent="0.4">
      <c r="A539" s="84">
        <v>1393</v>
      </c>
      <c r="B539" s="4" t="s">
        <v>908</v>
      </c>
      <c r="C539" s="5" t="s">
        <v>832</v>
      </c>
      <c r="D539" s="2">
        <v>107</v>
      </c>
      <c r="E539" s="45" t="s">
        <v>1016</v>
      </c>
      <c r="F539" s="67" t="s">
        <v>1017</v>
      </c>
      <c r="G539" s="47" t="s">
        <v>14</v>
      </c>
      <c r="H539" s="7" t="s">
        <v>4616</v>
      </c>
      <c r="I539" s="59">
        <v>12.6</v>
      </c>
      <c r="J539" s="120">
        <v>0.15486111111111112</v>
      </c>
      <c r="K539" s="121"/>
      <c r="L539" s="60">
        <v>3.85</v>
      </c>
      <c r="M539" s="115">
        <v>695</v>
      </c>
      <c r="N539" s="8"/>
      <c r="Q539" s="8"/>
      <c r="R539" s="99"/>
      <c r="S539" s="27"/>
      <c r="T539" s="27"/>
    </row>
    <row r="540" spans="1:20" ht="13.4" customHeight="1" x14ac:dyDescent="0.4">
      <c r="A540" s="84">
        <v>1392</v>
      </c>
      <c r="B540" s="4" t="s">
        <v>908</v>
      </c>
      <c r="C540" s="5" t="s">
        <v>832</v>
      </c>
      <c r="D540" s="2">
        <v>106</v>
      </c>
      <c r="E540" s="45" t="s">
        <v>1018</v>
      </c>
      <c r="F540" s="67" t="s">
        <v>1019</v>
      </c>
      <c r="G540" s="47" t="s">
        <v>14</v>
      </c>
      <c r="H540" s="7" t="s">
        <v>4472</v>
      </c>
      <c r="I540" s="59">
        <v>11.7</v>
      </c>
      <c r="J540" s="120">
        <v>0.15486111111111112</v>
      </c>
      <c r="K540" s="121"/>
      <c r="L540" s="60">
        <v>3.88</v>
      </c>
      <c r="M540" s="115">
        <v>379</v>
      </c>
      <c r="N540" s="3" t="s">
        <v>15</v>
      </c>
      <c r="Q540" s="3"/>
      <c r="R540" s="3"/>
      <c r="S540" s="27"/>
      <c r="T540" s="27"/>
    </row>
    <row r="541" spans="1:20" ht="13.4" customHeight="1" x14ac:dyDescent="0.4">
      <c r="A541" s="84">
        <v>1391</v>
      </c>
      <c r="B541" s="4" t="s">
        <v>908</v>
      </c>
      <c r="C541" s="5" t="s">
        <v>832</v>
      </c>
      <c r="D541" s="2">
        <v>105</v>
      </c>
      <c r="E541" s="45" t="s">
        <v>1020</v>
      </c>
      <c r="F541" s="67" t="s">
        <v>1021</v>
      </c>
      <c r="G541" s="47" t="s">
        <v>14</v>
      </c>
      <c r="H541" s="7" t="s">
        <v>1022</v>
      </c>
      <c r="I541" s="59">
        <v>47.1</v>
      </c>
      <c r="J541" s="120">
        <v>0.14305555555555557</v>
      </c>
      <c r="K541" s="121"/>
      <c r="L541" s="63">
        <v>11.46</v>
      </c>
      <c r="M541" s="115">
        <v>877</v>
      </c>
      <c r="N541" s="8"/>
      <c r="Q541" s="8"/>
      <c r="R541" s="99"/>
      <c r="S541" s="27"/>
      <c r="T541" s="27"/>
    </row>
    <row r="542" spans="1:20" ht="13.4" customHeight="1" x14ac:dyDescent="0.4">
      <c r="A542" s="84">
        <v>1390</v>
      </c>
      <c r="B542" s="4" t="s">
        <v>908</v>
      </c>
      <c r="C542" s="5" t="s">
        <v>832</v>
      </c>
      <c r="D542" s="2">
        <v>104</v>
      </c>
      <c r="E542" s="45" t="s">
        <v>1023</v>
      </c>
      <c r="F542" s="67" t="s">
        <v>1024</v>
      </c>
      <c r="G542" s="47" t="s">
        <v>14</v>
      </c>
      <c r="H542" s="7" t="s">
        <v>1025</v>
      </c>
      <c r="I542" s="59">
        <v>16.100000000000001</v>
      </c>
      <c r="J542" s="120">
        <v>0.17708333333333334</v>
      </c>
      <c r="K542" s="121"/>
      <c r="L542" s="60">
        <v>3.33</v>
      </c>
      <c r="M542" s="115">
        <v>1501</v>
      </c>
      <c r="N542" s="8"/>
      <c r="Q542" s="8"/>
      <c r="R542" s="99"/>
      <c r="S542" s="27"/>
      <c r="T542" s="27"/>
    </row>
    <row r="543" spans="1:20" ht="13.4" customHeight="1" x14ac:dyDescent="0.4">
      <c r="A543" s="84">
        <v>1389</v>
      </c>
      <c r="B543" s="4" t="s">
        <v>908</v>
      </c>
      <c r="C543" s="5" t="s">
        <v>832</v>
      </c>
      <c r="D543" s="2">
        <v>103</v>
      </c>
      <c r="E543" s="45" t="s">
        <v>1026</v>
      </c>
      <c r="F543" s="67" t="s">
        <v>1027</v>
      </c>
      <c r="G543" s="47" t="s">
        <v>14</v>
      </c>
      <c r="H543" s="7" t="s">
        <v>1028</v>
      </c>
      <c r="I543" s="59">
        <v>14.6</v>
      </c>
      <c r="J543" s="120">
        <v>0.12291666666666667</v>
      </c>
      <c r="K543" s="121"/>
      <c r="L543" s="60">
        <v>3.97</v>
      </c>
      <c r="M543" s="115">
        <v>975</v>
      </c>
      <c r="N543" s="8"/>
      <c r="Q543" s="8"/>
      <c r="R543" s="99"/>
      <c r="S543" s="27"/>
      <c r="T543" s="27"/>
    </row>
    <row r="544" spans="1:20" ht="13.4" customHeight="1" x14ac:dyDescent="0.4">
      <c r="A544" s="84">
        <v>1388</v>
      </c>
      <c r="B544" s="4" t="s">
        <v>908</v>
      </c>
      <c r="C544" s="5" t="s">
        <v>832</v>
      </c>
      <c r="D544" s="2">
        <v>102</v>
      </c>
      <c r="E544" s="45" t="s">
        <v>1029</v>
      </c>
      <c r="F544" s="67" t="s">
        <v>1030</v>
      </c>
      <c r="G544" s="47" t="s">
        <v>14</v>
      </c>
      <c r="H544" s="7" t="s">
        <v>1031</v>
      </c>
      <c r="I544" s="59">
        <v>12.8</v>
      </c>
      <c r="J544" s="120">
        <v>0.19166666666666665</v>
      </c>
      <c r="K544" s="121"/>
      <c r="L544" s="60">
        <v>2.59</v>
      </c>
      <c r="M544" s="115">
        <v>1209</v>
      </c>
      <c r="N544" s="8"/>
      <c r="Q544" s="8"/>
      <c r="R544" s="99"/>
      <c r="S544" s="27"/>
      <c r="T544" s="27"/>
    </row>
    <row r="545" spans="1:20" ht="13.4" customHeight="1" x14ac:dyDescent="0.4">
      <c r="A545" s="84">
        <v>1387</v>
      </c>
      <c r="B545" s="4" t="s">
        <v>908</v>
      </c>
      <c r="C545" s="5" t="s">
        <v>832</v>
      </c>
      <c r="D545" s="2">
        <v>101</v>
      </c>
      <c r="E545" s="45" t="s">
        <v>1032</v>
      </c>
      <c r="F545" s="67" t="s">
        <v>1033</v>
      </c>
      <c r="G545" s="47" t="s">
        <v>14</v>
      </c>
      <c r="H545" s="7" t="s">
        <v>1034</v>
      </c>
      <c r="I545" s="59">
        <v>9.6</v>
      </c>
      <c r="J545" s="120">
        <v>0.18124999999999999</v>
      </c>
      <c r="K545" s="121"/>
      <c r="L545" s="60">
        <v>3.28</v>
      </c>
      <c r="M545" s="115">
        <v>552</v>
      </c>
      <c r="N545" s="8"/>
      <c r="Q545" s="8"/>
      <c r="R545" s="99"/>
      <c r="S545" s="27"/>
      <c r="T545" s="27"/>
    </row>
    <row r="546" spans="1:20" ht="13.4" customHeight="1" x14ac:dyDescent="0.4">
      <c r="A546" s="84">
        <v>1386</v>
      </c>
      <c r="B546" s="4" t="s">
        <v>908</v>
      </c>
      <c r="C546" s="5" t="s">
        <v>832</v>
      </c>
      <c r="D546" s="2">
        <v>100</v>
      </c>
      <c r="E546" s="45" t="s">
        <v>1035</v>
      </c>
      <c r="F546" s="67" t="s">
        <v>1036</v>
      </c>
      <c r="G546" s="47" t="s">
        <v>14</v>
      </c>
      <c r="H546" s="7" t="s">
        <v>1037</v>
      </c>
      <c r="I546" s="59">
        <v>17.399999999999999</v>
      </c>
      <c r="J546" s="120">
        <v>0.13263888888888889</v>
      </c>
      <c r="K546" s="121"/>
      <c r="L546" s="60">
        <v>3.33</v>
      </c>
      <c r="M546" s="115">
        <v>1524</v>
      </c>
      <c r="N546" s="8"/>
      <c r="Q546" s="8"/>
      <c r="R546" s="99"/>
      <c r="S546" s="27"/>
      <c r="T546" s="27"/>
    </row>
    <row r="547" spans="1:20" ht="13.4" customHeight="1" x14ac:dyDescent="0.4">
      <c r="A547" s="84">
        <v>1385</v>
      </c>
      <c r="B547" s="4" t="s">
        <v>908</v>
      </c>
      <c r="C547" s="5" t="s">
        <v>832</v>
      </c>
      <c r="D547" s="2">
        <v>99</v>
      </c>
      <c r="E547" s="45" t="s">
        <v>1038</v>
      </c>
      <c r="F547" s="67" t="s">
        <v>1039</v>
      </c>
      <c r="G547" s="47" t="s">
        <v>14</v>
      </c>
      <c r="H547" s="7" t="s">
        <v>1040</v>
      </c>
      <c r="I547" s="59">
        <v>35.9</v>
      </c>
      <c r="J547" s="120">
        <v>0.10347222222222223</v>
      </c>
      <c r="K547" s="121"/>
      <c r="L547" s="63">
        <v>12.43</v>
      </c>
      <c r="M547" s="115">
        <v>1436</v>
      </c>
      <c r="N547" s="3" t="s">
        <v>15</v>
      </c>
      <c r="Q547" s="3"/>
      <c r="R547" s="3"/>
      <c r="S547" s="27"/>
      <c r="T547" s="27"/>
    </row>
    <row r="548" spans="1:20" ht="13.4" customHeight="1" x14ac:dyDescent="0.4">
      <c r="A548" s="84">
        <v>1384</v>
      </c>
      <c r="B548" s="4" t="s">
        <v>908</v>
      </c>
      <c r="C548" s="5" t="s">
        <v>832</v>
      </c>
      <c r="D548" s="2">
        <v>98</v>
      </c>
      <c r="E548" s="45" t="s">
        <v>1041</v>
      </c>
      <c r="F548" s="67" t="s">
        <v>1042</v>
      </c>
      <c r="G548" s="47" t="s">
        <v>14</v>
      </c>
      <c r="H548" s="7" t="s">
        <v>1043</v>
      </c>
      <c r="I548" s="59">
        <v>13.9</v>
      </c>
      <c r="J548" s="120">
        <v>0.14444444444444446</v>
      </c>
      <c r="K548" s="121"/>
      <c r="L548" s="60">
        <v>3.36</v>
      </c>
      <c r="M548" s="115">
        <v>1878</v>
      </c>
      <c r="N548" s="8"/>
      <c r="Q548" s="8"/>
      <c r="R548" s="99"/>
      <c r="S548" s="27"/>
      <c r="T548" s="27"/>
    </row>
    <row r="549" spans="1:20" ht="13.4" customHeight="1" x14ac:dyDescent="0.4">
      <c r="A549" s="84">
        <v>1383</v>
      </c>
      <c r="B549" s="4" t="s">
        <v>908</v>
      </c>
      <c r="C549" s="5" t="s">
        <v>832</v>
      </c>
      <c r="D549" s="2">
        <v>97</v>
      </c>
      <c r="E549" s="45" t="s">
        <v>1044</v>
      </c>
      <c r="F549" s="67" t="s">
        <v>1045</v>
      </c>
      <c r="G549" s="47" t="s">
        <v>14</v>
      </c>
      <c r="H549" s="7" t="s">
        <v>1046</v>
      </c>
      <c r="I549" s="59">
        <v>9.1</v>
      </c>
      <c r="J549" s="120">
        <v>5.5555555555555552E-2</v>
      </c>
      <c r="K549" s="121"/>
      <c r="L549" s="60">
        <v>2.4</v>
      </c>
      <c r="M549" s="115">
        <v>1110</v>
      </c>
      <c r="N549" s="8"/>
      <c r="Q549" s="8"/>
      <c r="R549" s="99"/>
      <c r="S549" s="27"/>
      <c r="T549" s="27"/>
    </row>
    <row r="550" spans="1:20" ht="13.4" customHeight="1" x14ac:dyDescent="0.4">
      <c r="A550" s="84">
        <v>1382</v>
      </c>
      <c r="B550" s="4" t="s">
        <v>908</v>
      </c>
      <c r="C550" s="5" t="s">
        <v>832</v>
      </c>
      <c r="D550" s="2">
        <v>96</v>
      </c>
      <c r="E550" s="45" t="s">
        <v>1047</v>
      </c>
      <c r="F550" s="67" t="s">
        <v>1048</v>
      </c>
      <c r="G550" s="47" t="s">
        <v>14</v>
      </c>
      <c r="H550" s="7" t="s">
        <v>1049</v>
      </c>
      <c r="I550" s="59">
        <v>51.7</v>
      </c>
      <c r="J550" s="120">
        <v>0.14652777777777778</v>
      </c>
      <c r="K550" s="121"/>
      <c r="L550" s="63">
        <v>14.7</v>
      </c>
      <c r="M550" s="115">
        <v>501</v>
      </c>
      <c r="N550" s="8"/>
      <c r="Q550" s="8"/>
      <c r="R550" s="99"/>
      <c r="S550" s="27"/>
      <c r="T550" s="27"/>
    </row>
    <row r="551" spans="1:20" ht="13.4" customHeight="1" x14ac:dyDescent="0.4">
      <c r="A551" s="84">
        <v>1381</v>
      </c>
      <c r="B551" s="4" t="s">
        <v>908</v>
      </c>
      <c r="C551" s="5" t="s">
        <v>832</v>
      </c>
      <c r="D551" s="2">
        <v>95</v>
      </c>
      <c r="E551" s="45" t="s">
        <v>1050</v>
      </c>
      <c r="F551" s="67" t="s">
        <v>1051</v>
      </c>
      <c r="G551" s="47" t="s">
        <v>14</v>
      </c>
      <c r="H551" s="7" t="s">
        <v>1052</v>
      </c>
      <c r="I551" s="59">
        <v>41.1</v>
      </c>
      <c r="J551" s="120">
        <v>0.12152777777777778</v>
      </c>
      <c r="K551" s="121"/>
      <c r="L551" s="63">
        <v>14.09</v>
      </c>
      <c r="M551" s="115">
        <v>632</v>
      </c>
      <c r="N551" s="8"/>
      <c r="Q551" s="8"/>
      <c r="R551" s="99"/>
      <c r="S551" s="27"/>
      <c r="T551" s="27"/>
    </row>
    <row r="552" spans="1:20" ht="13.4" customHeight="1" x14ac:dyDescent="0.4">
      <c r="A552" s="84">
        <v>1380</v>
      </c>
      <c r="B552" s="4" t="s">
        <v>908</v>
      </c>
      <c r="C552" s="5" t="s">
        <v>832</v>
      </c>
      <c r="D552" s="2">
        <v>94</v>
      </c>
      <c r="E552" s="45" t="s">
        <v>1053</v>
      </c>
      <c r="F552" s="67" t="s">
        <v>1054</v>
      </c>
      <c r="G552" s="47" t="s">
        <v>14</v>
      </c>
      <c r="H552" s="7" t="s">
        <v>1055</v>
      </c>
      <c r="I552" s="59">
        <v>9.4</v>
      </c>
      <c r="J552" s="120">
        <v>0.10069444444444443</v>
      </c>
      <c r="K552" s="121"/>
      <c r="L552" s="60">
        <v>3.89</v>
      </c>
      <c r="M552" s="115">
        <v>279</v>
      </c>
      <c r="N552" s="8"/>
      <c r="Q552" s="8"/>
      <c r="R552" s="99"/>
      <c r="S552" s="27"/>
      <c r="T552" s="27"/>
    </row>
    <row r="553" spans="1:20" ht="13.4" customHeight="1" x14ac:dyDescent="0.4">
      <c r="A553" s="84">
        <v>1379</v>
      </c>
      <c r="B553" s="4" t="s">
        <v>908</v>
      </c>
      <c r="C553" s="5" t="s">
        <v>832</v>
      </c>
      <c r="D553" s="2">
        <v>93</v>
      </c>
      <c r="E553" s="45" t="s">
        <v>1056</v>
      </c>
      <c r="F553" s="67" t="s">
        <v>1057</v>
      </c>
      <c r="G553" s="47" t="s">
        <v>14</v>
      </c>
      <c r="H553" s="7" t="s">
        <v>1058</v>
      </c>
      <c r="I553" s="59">
        <v>6.5</v>
      </c>
      <c r="J553" s="120">
        <v>7.1527777777777787E-2</v>
      </c>
      <c r="K553" s="121"/>
      <c r="L553" s="60">
        <v>3.79</v>
      </c>
      <c r="M553" s="115">
        <v>280</v>
      </c>
      <c r="N553" s="8"/>
      <c r="Q553" s="8"/>
      <c r="R553" s="99"/>
      <c r="S553" s="27"/>
      <c r="T553" s="27"/>
    </row>
    <row r="554" spans="1:20" ht="13.4" customHeight="1" x14ac:dyDescent="0.4">
      <c r="A554" s="84">
        <v>1378</v>
      </c>
      <c r="B554" s="4" t="s">
        <v>908</v>
      </c>
      <c r="C554" s="5" t="s">
        <v>832</v>
      </c>
      <c r="D554" s="2">
        <v>92</v>
      </c>
      <c r="E554" s="45" t="s">
        <v>1059</v>
      </c>
      <c r="F554" s="67" t="s">
        <v>1060</v>
      </c>
      <c r="G554" s="47" t="s">
        <v>14</v>
      </c>
      <c r="H554" s="7" t="s">
        <v>1061</v>
      </c>
      <c r="I554" s="59">
        <v>7.9</v>
      </c>
      <c r="J554" s="120">
        <v>0.11041666666666666</v>
      </c>
      <c r="K554" s="121"/>
      <c r="L554" s="60">
        <v>2.98</v>
      </c>
      <c r="M554" s="115">
        <v>449</v>
      </c>
      <c r="N554" s="8"/>
      <c r="Q554" s="8"/>
      <c r="R554" s="99"/>
      <c r="S554" s="27"/>
      <c r="T554" s="27"/>
    </row>
    <row r="555" spans="1:20" ht="13.4" customHeight="1" x14ac:dyDescent="0.4">
      <c r="A555" s="84">
        <v>1377</v>
      </c>
      <c r="B555" s="4" t="s">
        <v>908</v>
      </c>
      <c r="C555" s="5" t="s">
        <v>832</v>
      </c>
      <c r="D555" s="2">
        <v>91</v>
      </c>
      <c r="E555" s="45" t="s">
        <v>1062</v>
      </c>
      <c r="F555" s="67" t="s">
        <v>1063</v>
      </c>
      <c r="G555" s="47" t="s">
        <v>14</v>
      </c>
      <c r="H555" s="7" t="s">
        <v>1064</v>
      </c>
      <c r="I555" s="59">
        <v>21</v>
      </c>
      <c r="J555" s="120">
        <v>0.24097222222222223</v>
      </c>
      <c r="K555" s="121"/>
      <c r="L555" s="60">
        <v>3.63</v>
      </c>
      <c r="M555" s="115">
        <v>1922</v>
      </c>
      <c r="N555" s="3" t="s">
        <v>15</v>
      </c>
      <c r="Q555" s="3"/>
      <c r="R555" s="3"/>
      <c r="S555" s="27"/>
      <c r="T555" s="27"/>
    </row>
    <row r="556" spans="1:20" ht="13.4" customHeight="1" x14ac:dyDescent="0.4">
      <c r="A556" s="84">
        <v>1376</v>
      </c>
      <c r="B556" s="4" t="s">
        <v>908</v>
      </c>
      <c r="C556" s="5" t="s">
        <v>832</v>
      </c>
      <c r="D556" s="2">
        <v>90</v>
      </c>
      <c r="E556" s="45" t="s">
        <v>1065</v>
      </c>
      <c r="F556" s="67" t="s">
        <v>1066</v>
      </c>
      <c r="G556" s="47" t="s">
        <v>14</v>
      </c>
      <c r="H556" s="7" t="s">
        <v>1067</v>
      </c>
      <c r="I556" s="59">
        <v>14.9</v>
      </c>
      <c r="J556" s="120">
        <v>0.22222222222222221</v>
      </c>
      <c r="K556" s="121"/>
      <c r="L556" s="60">
        <v>2.79</v>
      </c>
      <c r="M556" s="115">
        <v>1419</v>
      </c>
      <c r="N556" s="8"/>
      <c r="Q556" s="8"/>
      <c r="R556" s="99"/>
      <c r="S556" s="27"/>
      <c r="T556" s="27"/>
    </row>
    <row r="557" spans="1:20" ht="13.4" customHeight="1" x14ac:dyDescent="0.4">
      <c r="A557" s="84">
        <v>1375</v>
      </c>
      <c r="B557" s="4" t="s">
        <v>908</v>
      </c>
      <c r="C557" s="5" t="s">
        <v>832</v>
      </c>
      <c r="D557" s="2">
        <v>89</v>
      </c>
      <c r="E557" s="45" t="s">
        <v>1068</v>
      </c>
      <c r="F557" s="67" t="s">
        <v>1069</v>
      </c>
      <c r="G557" s="47" t="s">
        <v>14</v>
      </c>
      <c r="H557" s="7" t="s">
        <v>1070</v>
      </c>
      <c r="I557" s="59">
        <v>11.5</v>
      </c>
      <c r="J557" s="120">
        <v>0.12152777777777778</v>
      </c>
      <c r="K557" s="121"/>
      <c r="L557" s="60">
        <v>3.94</v>
      </c>
      <c r="M557" s="115">
        <v>379</v>
      </c>
      <c r="N557" s="8"/>
      <c r="Q557" s="8"/>
      <c r="R557" s="99"/>
      <c r="S557" s="27"/>
      <c r="T557" s="27"/>
    </row>
    <row r="558" spans="1:20" ht="13.4" customHeight="1" x14ac:dyDescent="0.4">
      <c r="A558" s="84">
        <v>1374</v>
      </c>
      <c r="B558" s="4" t="s">
        <v>908</v>
      </c>
      <c r="C558" s="5" t="s">
        <v>832</v>
      </c>
      <c r="D558" s="2">
        <v>88</v>
      </c>
      <c r="E558" s="45" t="s">
        <v>1071</v>
      </c>
      <c r="F558" s="67" t="s">
        <v>1072</v>
      </c>
      <c r="G558" s="47" t="s">
        <v>14</v>
      </c>
      <c r="H558" s="7" t="s">
        <v>1073</v>
      </c>
      <c r="I558" s="59">
        <v>12.8</v>
      </c>
      <c r="J558" s="120">
        <v>0.25347222222222221</v>
      </c>
      <c r="K558" s="121"/>
      <c r="L558" s="60">
        <v>2.1</v>
      </c>
      <c r="M558" s="115">
        <v>1457</v>
      </c>
      <c r="N558" s="8"/>
      <c r="Q558" s="8"/>
      <c r="R558" s="99"/>
      <c r="S558" s="27"/>
      <c r="T558" s="27"/>
    </row>
    <row r="559" spans="1:20" ht="13.4" customHeight="1" x14ac:dyDescent="0.4">
      <c r="A559" s="84">
        <v>1373</v>
      </c>
      <c r="B559" s="4" t="s">
        <v>908</v>
      </c>
      <c r="C559" s="5" t="s">
        <v>832</v>
      </c>
      <c r="D559" s="2">
        <v>87</v>
      </c>
      <c r="E559" s="45" t="s">
        <v>1074</v>
      </c>
      <c r="F559" s="67" t="s">
        <v>1075</v>
      </c>
      <c r="G559" s="47" t="s">
        <v>14</v>
      </c>
      <c r="H559" s="7" t="s">
        <v>1076</v>
      </c>
      <c r="I559" s="59">
        <v>7.5</v>
      </c>
      <c r="J559" s="120">
        <v>0.10347222222222223</v>
      </c>
      <c r="K559" s="121"/>
      <c r="L559" s="60">
        <v>3.02</v>
      </c>
      <c r="M559" s="115">
        <v>766</v>
      </c>
      <c r="N559" s="3" t="s">
        <v>15</v>
      </c>
      <c r="Q559" s="3"/>
      <c r="R559" s="3"/>
      <c r="S559" s="27"/>
      <c r="T559" s="27"/>
    </row>
    <row r="560" spans="1:20" ht="13.4" customHeight="1" x14ac:dyDescent="0.4">
      <c r="A560" s="84">
        <v>1372</v>
      </c>
      <c r="B560" s="4" t="s">
        <v>908</v>
      </c>
      <c r="C560" s="5" t="s">
        <v>832</v>
      </c>
      <c r="D560" s="2">
        <v>86</v>
      </c>
      <c r="E560" s="45" t="s">
        <v>1077</v>
      </c>
      <c r="F560" s="67" t="s">
        <v>1078</v>
      </c>
      <c r="G560" s="47" t="s">
        <v>14</v>
      </c>
      <c r="H560" s="7" t="s">
        <v>1079</v>
      </c>
      <c r="I560" s="59">
        <v>12.7</v>
      </c>
      <c r="J560" s="120">
        <v>0.1388888888888889</v>
      </c>
      <c r="K560" s="121"/>
      <c r="L560" s="60">
        <v>3.81</v>
      </c>
      <c r="M560" s="115">
        <v>378</v>
      </c>
      <c r="N560" s="8"/>
      <c r="Q560" s="8"/>
      <c r="R560" s="99"/>
      <c r="S560" s="27"/>
      <c r="T560" s="27"/>
    </row>
    <row r="561" spans="1:20" ht="13.4" customHeight="1" x14ac:dyDescent="0.4">
      <c r="A561" s="84">
        <v>1371</v>
      </c>
      <c r="B561" s="4" t="s">
        <v>908</v>
      </c>
      <c r="C561" s="5" t="s">
        <v>832</v>
      </c>
      <c r="D561" s="2">
        <v>85</v>
      </c>
      <c r="E561" s="45" t="s">
        <v>1080</v>
      </c>
      <c r="F561" s="67" t="s">
        <v>1081</v>
      </c>
      <c r="G561" s="47" t="s">
        <v>14</v>
      </c>
      <c r="H561" s="7" t="s">
        <v>1082</v>
      </c>
      <c r="I561" s="59">
        <v>16.899999999999999</v>
      </c>
      <c r="J561" s="120">
        <v>0.23611111111111113</v>
      </c>
      <c r="K561" s="121"/>
      <c r="L561" s="60">
        <v>2.98</v>
      </c>
      <c r="M561" s="115">
        <v>1485</v>
      </c>
      <c r="N561" s="3" t="s">
        <v>15</v>
      </c>
      <c r="Q561" s="3"/>
      <c r="R561" s="3"/>
      <c r="S561" s="27"/>
      <c r="T561" s="27"/>
    </row>
    <row r="562" spans="1:20" ht="13.4" customHeight="1" x14ac:dyDescent="0.4">
      <c r="A562" s="84">
        <v>1370</v>
      </c>
      <c r="B562" s="4" t="s">
        <v>908</v>
      </c>
      <c r="C562" s="5" t="s">
        <v>832</v>
      </c>
      <c r="D562" s="2">
        <v>84</v>
      </c>
      <c r="E562" s="45" t="s">
        <v>1083</v>
      </c>
      <c r="F562" s="67" t="s">
        <v>1084</v>
      </c>
      <c r="G562" s="47" t="s">
        <v>14</v>
      </c>
      <c r="H562" s="7" t="s">
        <v>1085</v>
      </c>
      <c r="I562" s="59">
        <v>10.9</v>
      </c>
      <c r="J562" s="120">
        <v>0.14166666666666666</v>
      </c>
      <c r="K562" s="121"/>
      <c r="L562" s="60">
        <v>3.21</v>
      </c>
      <c r="M562" s="115">
        <v>765</v>
      </c>
      <c r="N562" s="3" t="s">
        <v>15</v>
      </c>
      <c r="Q562" s="3"/>
      <c r="R562" s="3"/>
      <c r="S562" s="27"/>
      <c r="T562" s="27"/>
    </row>
    <row r="563" spans="1:20" ht="13.4" customHeight="1" x14ac:dyDescent="0.4">
      <c r="A563" s="84">
        <v>1369</v>
      </c>
      <c r="B563" s="4" t="s">
        <v>908</v>
      </c>
      <c r="C563" s="5" t="s">
        <v>832</v>
      </c>
      <c r="D563" s="2">
        <v>83</v>
      </c>
      <c r="E563" s="45" t="s">
        <v>1086</v>
      </c>
      <c r="F563" s="67" t="s">
        <v>1087</v>
      </c>
      <c r="G563" s="47" t="s">
        <v>14</v>
      </c>
      <c r="H563" s="7" t="s">
        <v>1088</v>
      </c>
      <c r="I563" s="59">
        <v>15.8</v>
      </c>
      <c r="J563" s="120">
        <v>0.16250000000000001</v>
      </c>
      <c r="K563" s="121"/>
      <c r="L563" s="60">
        <v>4.05</v>
      </c>
      <c r="M563" s="115">
        <v>1230</v>
      </c>
      <c r="N563" s="8"/>
      <c r="Q563" s="8"/>
      <c r="R563" s="99"/>
      <c r="S563" s="27"/>
      <c r="T563" s="27"/>
    </row>
    <row r="564" spans="1:20" ht="13.4" customHeight="1" x14ac:dyDescent="0.4">
      <c r="A564" s="84">
        <v>1368</v>
      </c>
      <c r="B564" s="4" t="s">
        <v>908</v>
      </c>
      <c r="C564" s="9" t="s">
        <v>1089</v>
      </c>
      <c r="D564" s="2">
        <v>278</v>
      </c>
      <c r="E564" s="45" t="s">
        <v>1090</v>
      </c>
      <c r="F564" s="67" t="s">
        <v>1091</v>
      </c>
      <c r="G564" s="47" t="s">
        <v>14</v>
      </c>
      <c r="H564" s="7" t="s">
        <v>1092</v>
      </c>
      <c r="I564" s="59">
        <v>55.7</v>
      </c>
      <c r="J564" s="120">
        <v>0.14791666666666667</v>
      </c>
      <c r="K564" s="121"/>
      <c r="L564" s="63">
        <v>15.69</v>
      </c>
      <c r="M564" s="115">
        <v>443</v>
      </c>
      <c r="N564" s="8"/>
      <c r="Q564" s="8"/>
      <c r="R564" s="99"/>
      <c r="S564" s="27"/>
      <c r="T564" s="27"/>
    </row>
    <row r="565" spans="1:20" ht="13.4" customHeight="1" x14ac:dyDescent="0.4">
      <c r="A565" s="84">
        <v>1367</v>
      </c>
      <c r="B565" s="4" t="s">
        <v>908</v>
      </c>
      <c r="C565" s="9" t="s">
        <v>1089</v>
      </c>
      <c r="D565" s="2">
        <v>277</v>
      </c>
      <c r="E565" s="45" t="s">
        <v>1093</v>
      </c>
      <c r="F565" s="67" t="s">
        <v>1094</v>
      </c>
      <c r="G565" s="47" t="s">
        <v>14</v>
      </c>
      <c r="H565" s="7" t="s">
        <v>1095</v>
      </c>
      <c r="I565" s="59">
        <v>19.100000000000001</v>
      </c>
      <c r="J565" s="120">
        <v>0.24652777777777779</v>
      </c>
      <c r="K565" s="121"/>
      <c r="L565" s="60">
        <v>3.23</v>
      </c>
      <c r="M565" s="115">
        <v>1456</v>
      </c>
      <c r="N565" s="8"/>
      <c r="Q565" s="8"/>
      <c r="R565" s="99"/>
      <c r="S565" s="27"/>
      <c r="T565" s="27"/>
    </row>
    <row r="566" spans="1:20" ht="13.4" customHeight="1" x14ac:dyDescent="0.4">
      <c r="A566" s="84">
        <v>1366</v>
      </c>
      <c r="B566" s="4" t="s">
        <v>908</v>
      </c>
      <c r="C566" s="9" t="s">
        <v>1089</v>
      </c>
      <c r="D566" s="2">
        <v>276</v>
      </c>
      <c r="E566" s="45" t="s">
        <v>1096</v>
      </c>
      <c r="F566" s="67" t="s">
        <v>1097</v>
      </c>
      <c r="G566" s="47" t="s">
        <v>14</v>
      </c>
      <c r="H566" s="7" t="s">
        <v>1098</v>
      </c>
      <c r="I566" s="59">
        <v>12.8</v>
      </c>
      <c r="J566" s="120">
        <v>0.15555555555555556</v>
      </c>
      <c r="K566" s="121"/>
      <c r="L566" s="60">
        <v>3.43</v>
      </c>
      <c r="M566" s="115">
        <v>819</v>
      </c>
      <c r="N566" s="3" t="s">
        <v>15</v>
      </c>
      <c r="Q566" s="3"/>
      <c r="R566" s="3"/>
      <c r="S566" s="27"/>
      <c r="T566" s="27"/>
    </row>
    <row r="567" spans="1:20" ht="13.4" customHeight="1" x14ac:dyDescent="0.4">
      <c r="A567" s="84">
        <v>1365</v>
      </c>
      <c r="B567" s="4" t="s">
        <v>908</v>
      </c>
      <c r="C567" s="9" t="s">
        <v>1089</v>
      </c>
      <c r="D567" s="2">
        <v>275</v>
      </c>
      <c r="E567" s="45" t="s">
        <v>1099</v>
      </c>
      <c r="F567" s="67" t="s">
        <v>1100</v>
      </c>
      <c r="G567" s="47" t="s">
        <v>14</v>
      </c>
      <c r="H567" s="7" t="s">
        <v>1101</v>
      </c>
      <c r="I567" s="59">
        <v>11.5</v>
      </c>
      <c r="J567" s="120">
        <v>0.15416666666666667</v>
      </c>
      <c r="K567" s="121"/>
      <c r="L567" s="60">
        <v>3.11</v>
      </c>
      <c r="M567" s="115">
        <v>217</v>
      </c>
      <c r="N567" s="8"/>
      <c r="Q567" s="8"/>
      <c r="R567" s="99"/>
      <c r="S567" s="27"/>
      <c r="T567" s="27"/>
    </row>
    <row r="568" spans="1:20" ht="13.4" customHeight="1" x14ac:dyDescent="0.4">
      <c r="A568" s="84">
        <v>1364</v>
      </c>
      <c r="B568" s="4" t="s">
        <v>908</v>
      </c>
      <c r="C568" s="9" t="s">
        <v>1089</v>
      </c>
      <c r="D568" s="2">
        <v>274</v>
      </c>
      <c r="E568" s="45" t="s">
        <v>1102</v>
      </c>
      <c r="F568" s="67" t="s">
        <v>1103</v>
      </c>
      <c r="G568" s="47" t="s">
        <v>14</v>
      </c>
      <c r="H568" s="7" t="s">
        <v>1104</v>
      </c>
      <c r="I568" s="59">
        <v>10.9</v>
      </c>
      <c r="J568" s="120">
        <v>0.16388888888888889</v>
      </c>
      <c r="K568" s="121"/>
      <c r="L568" s="60">
        <v>2.77</v>
      </c>
      <c r="M568" s="115">
        <v>762</v>
      </c>
      <c r="N568" s="8"/>
      <c r="Q568" s="8"/>
      <c r="R568" s="99"/>
      <c r="S568" s="27"/>
      <c r="T568" s="27"/>
    </row>
    <row r="569" spans="1:20" ht="13.4" customHeight="1" x14ac:dyDescent="0.4">
      <c r="A569" s="84">
        <v>1363</v>
      </c>
      <c r="B569" s="4" t="s">
        <v>908</v>
      </c>
      <c r="C569" s="9" t="s">
        <v>1089</v>
      </c>
      <c r="D569" s="2">
        <v>273</v>
      </c>
      <c r="E569" s="45" t="s">
        <v>1105</v>
      </c>
      <c r="F569" s="67" t="s">
        <v>4689</v>
      </c>
      <c r="G569" s="47" t="s">
        <v>14</v>
      </c>
      <c r="H569" s="7" t="s">
        <v>1106</v>
      </c>
      <c r="I569" s="59">
        <v>69</v>
      </c>
      <c r="J569" s="120">
        <v>0.19305555555555554</v>
      </c>
      <c r="K569" s="121"/>
      <c r="L569" s="63">
        <v>14.89</v>
      </c>
      <c r="M569" s="115">
        <v>687</v>
      </c>
      <c r="N569" s="8"/>
      <c r="Q569" s="8"/>
      <c r="R569" s="99"/>
      <c r="S569" s="27"/>
      <c r="T569" s="27"/>
    </row>
    <row r="570" spans="1:20" ht="13.4" customHeight="1" x14ac:dyDescent="0.4">
      <c r="A570" s="84">
        <v>1362</v>
      </c>
      <c r="B570" s="4" t="s">
        <v>908</v>
      </c>
      <c r="C570" s="9" t="s">
        <v>1089</v>
      </c>
      <c r="D570" s="2">
        <v>272</v>
      </c>
      <c r="E570" s="45" t="s">
        <v>1107</v>
      </c>
      <c r="F570" s="67" t="s">
        <v>1108</v>
      </c>
      <c r="G570" s="47" t="s">
        <v>14</v>
      </c>
      <c r="H570" s="7" t="s">
        <v>1109</v>
      </c>
      <c r="I570" s="59">
        <v>68.599999999999994</v>
      </c>
      <c r="J570" s="120">
        <v>0.27569444444444446</v>
      </c>
      <c r="K570" s="121"/>
      <c r="L570" s="63">
        <v>10.37</v>
      </c>
      <c r="M570" s="115">
        <v>302</v>
      </c>
      <c r="N570" s="8"/>
      <c r="Q570" s="8"/>
      <c r="R570" s="99"/>
      <c r="S570" s="27"/>
      <c r="T570" s="27"/>
    </row>
    <row r="571" spans="1:20" ht="13.4" customHeight="1" x14ac:dyDescent="0.4">
      <c r="A571" s="84">
        <v>1361</v>
      </c>
      <c r="B571" s="4" t="s">
        <v>908</v>
      </c>
      <c r="C571" s="9" t="s">
        <v>1089</v>
      </c>
      <c r="D571" s="2">
        <v>271</v>
      </c>
      <c r="E571" s="45" t="s">
        <v>1110</v>
      </c>
      <c r="F571" s="67" t="s">
        <v>1111</v>
      </c>
      <c r="G571" s="47" t="s">
        <v>14</v>
      </c>
      <c r="H571" s="7" t="s">
        <v>1112</v>
      </c>
      <c r="I571" s="59">
        <v>7.5</v>
      </c>
      <c r="J571" s="120">
        <v>7.4305555555555555E-2</v>
      </c>
      <c r="K571" s="121"/>
      <c r="L571" s="65">
        <v>4.21</v>
      </c>
      <c r="M571" s="115">
        <v>676</v>
      </c>
      <c r="N571" s="3" t="s">
        <v>15</v>
      </c>
      <c r="Q571" s="3"/>
      <c r="R571" s="3"/>
      <c r="S571" s="27"/>
      <c r="T571" s="27"/>
    </row>
    <row r="572" spans="1:20" ht="13.4" customHeight="1" x14ac:dyDescent="0.4">
      <c r="A572" s="84">
        <v>1360</v>
      </c>
      <c r="B572" s="4" t="s">
        <v>908</v>
      </c>
      <c r="C572" s="9" t="s">
        <v>1089</v>
      </c>
      <c r="D572" s="2">
        <v>270</v>
      </c>
      <c r="E572" s="45" t="s">
        <v>1113</v>
      </c>
      <c r="F572" s="67" t="s">
        <v>1114</v>
      </c>
      <c r="G572" s="47" t="s">
        <v>14</v>
      </c>
      <c r="H572" s="7" t="s">
        <v>1115</v>
      </c>
      <c r="I572" s="59">
        <v>12.8</v>
      </c>
      <c r="J572" s="120">
        <v>0.23819444444444446</v>
      </c>
      <c r="K572" s="121"/>
      <c r="L572" s="60">
        <v>2.2400000000000002</v>
      </c>
      <c r="M572" s="115">
        <v>1405</v>
      </c>
      <c r="N572" s="8"/>
      <c r="Q572" s="8"/>
      <c r="R572" s="99"/>
      <c r="S572" s="27"/>
      <c r="T572" s="27"/>
    </row>
    <row r="573" spans="1:20" ht="13.4" customHeight="1" x14ac:dyDescent="0.4">
      <c r="A573" s="84">
        <v>1359</v>
      </c>
      <c r="B573" s="4" t="s">
        <v>908</v>
      </c>
      <c r="C573" s="9" t="s">
        <v>1089</v>
      </c>
      <c r="D573" s="2">
        <v>269</v>
      </c>
      <c r="E573" s="45" t="s">
        <v>1116</v>
      </c>
      <c r="F573" s="67" t="s">
        <v>1117</v>
      </c>
      <c r="G573" s="47" t="s">
        <v>14</v>
      </c>
      <c r="H573" s="7" t="s">
        <v>1118</v>
      </c>
      <c r="I573" s="59">
        <v>16.7</v>
      </c>
      <c r="J573" s="120">
        <v>0.1423611111111111</v>
      </c>
      <c r="K573" s="121"/>
      <c r="L573" s="65">
        <v>4.8899999999999997</v>
      </c>
      <c r="M573" s="115">
        <v>254</v>
      </c>
      <c r="N573" s="8"/>
      <c r="Q573" s="8"/>
      <c r="R573" s="99"/>
      <c r="S573" s="27"/>
      <c r="T573" s="27"/>
    </row>
    <row r="574" spans="1:20" ht="13.4" customHeight="1" x14ac:dyDescent="0.4">
      <c r="A574" s="84">
        <v>1358</v>
      </c>
      <c r="B574" s="4" t="s">
        <v>908</v>
      </c>
      <c r="C574" s="9" t="s">
        <v>1089</v>
      </c>
      <c r="D574" s="2">
        <v>268</v>
      </c>
      <c r="E574" s="45" t="s">
        <v>1119</v>
      </c>
      <c r="F574" s="67" t="s">
        <v>1120</v>
      </c>
      <c r="G574" s="47" t="s">
        <v>14</v>
      </c>
      <c r="H574" s="7" t="s">
        <v>1121</v>
      </c>
      <c r="I574" s="59">
        <v>12</v>
      </c>
      <c r="J574" s="120">
        <v>0.11458333333333333</v>
      </c>
      <c r="K574" s="121"/>
      <c r="L574" s="65">
        <v>4.3600000000000003</v>
      </c>
      <c r="M574" s="115">
        <v>206</v>
      </c>
      <c r="N574" s="8"/>
      <c r="Q574" s="8"/>
      <c r="R574" s="99"/>
      <c r="S574" s="27"/>
      <c r="T574" s="27"/>
    </row>
    <row r="575" spans="1:20" ht="13.4" customHeight="1" x14ac:dyDescent="0.4">
      <c r="A575" s="84">
        <v>1357</v>
      </c>
      <c r="B575" s="4" t="s">
        <v>908</v>
      </c>
      <c r="C575" s="9" t="s">
        <v>1089</v>
      </c>
      <c r="D575" s="2">
        <v>267</v>
      </c>
      <c r="E575" s="45" t="s">
        <v>1122</v>
      </c>
      <c r="F575" s="67" t="s">
        <v>1123</v>
      </c>
      <c r="G575" s="47" t="s">
        <v>14</v>
      </c>
      <c r="H575" s="7" t="s">
        <v>1124</v>
      </c>
      <c r="I575" s="59">
        <v>10</v>
      </c>
      <c r="J575" s="120">
        <v>0.10625</v>
      </c>
      <c r="K575" s="121"/>
      <c r="L575" s="60">
        <v>3.92</v>
      </c>
      <c r="M575" s="115">
        <v>889</v>
      </c>
      <c r="N575" s="3" t="s">
        <v>15</v>
      </c>
      <c r="Q575" s="3"/>
      <c r="R575" s="3"/>
      <c r="S575" s="27"/>
      <c r="T575" s="27"/>
    </row>
    <row r="576" spans="1:20" ht="13.4" customHeight="1" x14ac:dyDescent="0.4">
      <c r="A576" s="84">
        <v>1356</v>
      </c>
      <c r="B576" s="4" t="s">
        <v>908</v>
      </c>
      <c r="C576" s="9" t="s">
        <v>1089</v>
      </c>
      <c r="D576" s="2">
        <v>266</v>
      </c>
      <c r="E576" s="45" t="s">
        <v>1125</v>
      </c>
      <c r="F576" s="67" t="s">
        <v>1126</v>
      </c>
      <c r="G576" s="47" t="s">
        <v>14</v>
      </c>
      <c r="H576" s="7" t="s">
        <v>1127</v>
      </c>
      <c r="I576" s="59">
        <v>14.8</v>
      </c>
      <c r="J576" s="120">
        <v>0.15833333333333333</v>
      </c>
      <c r="K576" s="121"/>
      <c r="L576" s="60">
        <v>3.89</v>
      </c>
      <c r="M576" s="115">
        <v>1304</v>
      </c>
      <c r="N576" s="3" t="s">
        <v>15</v>
      </c>
      <c r="Q576" s="3"/>
      <c r="R576" s="3"/>
      <c r="S576" s="27"/>
      <c r="T576" s="27"/>
    </row>
    <row r="577" spans="1:20" ht="13.4" customHeight="1" x14ac:dyDescent="0.4">
      <c r="A577" s="84">
        <v>1355</v>
      </c>
      <c r="B577" s="4" t="s">
        <v>908</v>
      </c>
      <c r="C577" s="9" t="s">
        <v>1089</v>
      </c>
      <c r="D577" s="2">
        <v>265</v>
      </c>
      <c r="E577" s="45" t="s">
        <v>1128</v>
      </c>
      <c r="F577" s="67" t="s">
        <v>1129</v>
      </c>
      <c r="G577" s="47" t="s">
        <v>14</v>
      </c>
      <c r="H577" s="7" t="s">
        <v>1130</v>
      </c>
      <c r="I577" s="59">
        <v>18.8</v>
      </c>
      <c r="J577" s="120">
        <v>0.22847222222222222</v>
      </c>
      <c r="K577" s="121"/>
      <c r="L577" s="60">
        <v>3.43</v>
      </c>
      <c r="M577" s="115">
        <v>1396</v>
      </c>
      <c r="N577" s="8"/>
      <c r="Q577" s="8"/>
      <c r="R577" s="99"/>
      <c r="S577" s="27"/>
      <c r="T577" s="27"/>
    </row>
    <row r="578" spans="1:20" ht="13.4" customHeight="1" x14ac:dyDescent="0.4">
      <c r="A578" s="84">
        <v>1354</v>
      </c>
      <c r="B578" s="4" t="s">
        <v>908</v>
      </c>
      <c r="C578" s="9" t="s">
        <v>1089</v>
      </c>
      <c r="D578" s="2">
        <v>264</v>
      </c>
      <c r="E578" s="45" t="s">
        <v>1131</v>
      </c>
      <c r="F578" s="67" t="s">
        <v>1132</v>
      </c>
      <c r="G578" s="47" t="s">
        <v>14</v>
      </c>
      <c r="H578" s="7" t="s">
        <v>1133</v>
      </c>
      <c r="I578" s="59">
        <v>34.4</v>
      </c>
      <c r="J578" s="120">
        <v>0.12430555555555556</v>
      </c>
      <c r="K578" s="121"/>
      <c r="L578" s="63">
        <v>11.53</v>
      </c>
      <c r="M578" s="115">
        <v>153</v>
      </c>
      <c r="N578" s="8"/>
      <c r="Q578" s="8"/>
      <c r="R578" s="99"/>
      <c r="S578" s="27"/>
      <c r="T578" s="27"/>
    </row>
    <row r="579" spans="1:20" ht="13.4" customHeight="1" x14ac:dyDescent="0.4">
      <c r="A579" s="84">
        <v>1353</v>
      </c>
      <c r="B579" s="4" t="s">
        <v>908</v>
      </c>
      <c r="C579" s="9" t="s">
        <v>1089</v>
      </c>
      <c r="D579" s="2">
        <v>263</v>
      </c>
      <c r="E579" s="45" t="s">
        <v>1134</v>
      </c>
      <c r="F579" s="67" t="s">
        <v>1135</v>
      </c>
      <c r="G579" s="47" t="s">
        <v>14</v>
      </c>
      <c r="H579" s="7" t="s">
        <v>1136</v>
      </c>
      <c r="I579" s="59">
        <v>8.3000000000000007</v>
      </c>
      <c r="J579" s="120">
        <v>0.10277777777777779</v>
      </c>
      <c r="K579" s="121"/>
      <c r="L579" s="60">
        <v>3.36</v>
      </c>
      <c r="M579" s="115">
        <v>189</v>
      </c>
      <c r="N579" s="8"/>
      <c r="Q579" s="8"/>
      <c r="R579" s="99"/>
      <c r="S579" s="27"/>
      <c r="T579" s="27"/>
    </row>
    <row r="580" spans="1:20" ht="13.4" customHeight="1" x14ac:dyDescent="0.4">
      <c r="A580" s="84">
        <v>1352</v>
      </c>
      <c r="B580" s="4" t="s">
        <v>908</v>
      </c>
      <c r="C580" s="9" t="s">
        <v>1089</v>
      </c>
      <c r="D580" s="2">
        <v>262</v>
      </c>
      <c r="E580" s="45" t="s">
        <v>1137</v>
      </c>
      <c r="F580" s="67" t="s">
        <v>1138</v>
      </c>
      <c r="G580" s="47" t="s">
        <v>14</v>
      </c>
      <c r="H580" s="7" t="s">
        <v>1139</v>
      </c>
      <c r="I580" s="59">
        <v>7.8</v>
      </c>
      <c r="J580" s="120">
        <v>0.10694444444444444</v>
      </c>
      <c r="K580" s="121"/>
      <c r="L580" s="60">
        <v>3.04</v>
      </c>
      <c r="M580" s="115">
        <v>439</v>
      </c>
      <c r="N580" s="3" t="s">
        <v>15</v>
      </c>
      <c r="Q580" s="3"/>
      <c r="R580" s="3"/>
      <c r="S580" s="27"/>
      <c r="T580" s="27"/>
    </row>
    <row r="581" spans="1:20" ht="13.4" customHeight="1" x14ac:dyDescent="0.4">
      <c r="A581" s="84">
        <v>1351</v>
      </c>
      <c r="B581" s="4" t="s">
        <v>908</v>
      </c>
      <c r="C581" s="9" t="s">
        <v>1089</v>
      </c>
      <c r="D581" s="2">
        <v>261</v>
      </c>
      <c r="E581" s="45" t="s">
        <v>1140</v>
      </c>
      <c r="F581" s="67" t="s">
        <v>1141</v>
      </c>
      <c r="G581" s="47" t="s">
        <v>14</v>
      </c>
      <c r="H581" s="7" t="s">
        <v>1142</v>
      </c>
      <c r="I581" s="59">
        <v>9.3000000000000007</v>
      </c>
      <c r="J581" s="120">
        <v>0.13263888888888889</v>
      </c>
      <c r="K581" s="121"/>
      <c r="L581" s="60">
        <v>2.92</v>
      </c>
      <c r="M581" s="115">
        <v>529</v>
      </c>
      <c r="N581" s="8"/>
      <c r="Q581" s="8"/>
      <c r="R581" s="99"/>
      <c r="S581" s="27"/>
      <c r="T581" s="27"/>
    </row>
    <row r="582" spans="1:20" ht="13.4" customHeight="1" x14ac:dyDescent="0.4">
      <c r="A582" s="84">
        <v>1350</v>
      </c>
      <c r="B582" s="4" t="s">
        <v>908</v>
      </c>
      <c r="C582" s="9" t="s">
        <v>1089</v>
      </c>
      <c r="D582" s="2">
        <v>260</v>
      </c>
      <c r="E582" s="45" t="s">
        <v>1143</v>
      </c>
      <c r="F582" s="67" t="s">
        <v>1144</v>
      </c>
      <c r="G582" s="47" t="s">
        <v>14</v>
      </c>
      <c r="H582" s="7" t="s">
        <v>1145</v>
      </c>
      <c r="I582" s="59">
        <v>13</v>
      </c>
      <c r="J582" s="120">
        <v>0.14444444444444446</v>
      </c>
      <c r="K582" s="121"/>
      <c r="L582" s="60">
        <v>3.75</v>
      </c>
      <c r="M582" s="115">
        <v>391</v>
      </c>
      <c r="N582" s="8"/>
      <c r="Q582" s="8"/>
      <c r="R582" s="99"/>
      <c r="S582" s="27"/>
      <c r="T582" s="27"/>
    </row>
    <row r="583" spans="1:20" ht="13.4" customHeight="1" x14ac:dyDescent="0.4">
      <c r="A583" s="84">
        <v>1349</v>
      </c>
      <c r="B583" s="4" t="s">
        <v>908</v>
      </c>
      <c r="C583" s="9" t="s">
        <v>1089</v>
      </c>
      <c r="D583" s="2">
        <v>259</v>
      </c>
      <c r="E583" s="45" t="s">
        <v>1146</v>
      </c>
      <c r="F583" s="67" t="s">
        <v>1147</v>
      </c>
      <c r="G583" s="47" t="s">
        <v>14</v>
      </c>
      <c r="H583" s="7" t="s">
        <v>1148</v>
      </c>
      <c r="I583" s="59">
        <v>23.8</v>
      </c>
      <c r="J583" s="120">
        <v>0.16527777777777777</v>
      </c>
      <c r="K583" s="121"/>
      <c r="L583" s="63">
        <v>6</v>
      </c>
      <c r="M583" s="115">
        <v>525</v>
      </c>
      <c r="N583" s="8"/>
      <c r="Q583" s="8"/>
      <c r="R583" s="99"/>
      <c r="S583" s="27"/>
      <c r="T583" s="27"/>
    </row>
    <row r="584" spans="1:20" ht="13.4" customHeight="1" x14ac:dyDescent="0.4">
      <c r="A584" s="84">
        <v>1348</v>
      </c>
      <c r="B584" s="4" t="s">
        <v>908</v>
      </c>
      <c r="C584" s="9" t="s">
        <v>1089</v>
      </c>
      <c r="D584" s="2">
        <v>258</v>
      </c>
      <c r="E584" s="45" t="s">
        <v>1149</v>
      </c>
      <c r="F584" s="67" t="s">
        <v>1150</v>
      </c>
      <c r="G584" s="47" t="s">
        <v>14</v>
      </c>
      <c r="H584" s="7" t="s">
        <v>1151</v>
      </c>
      <c r="I584" s="59">
        <v>15.4</v>
      </c>
      <c r="J584" s="120">
        <v>0.2638888888888889</v>
      </c>
      <c r="K584" s="121"/>
      <c r="L584" s="60">
        <v>2.4300000000000002</v>
      </c>
      <c r="M584" s="115">
        <v>1492</v>
      </c>
      <c r="N584" s="8"/>
      <c r="Q584" s="8"/>
      <c r="R584" s="99"/>
      <c r="S584" s="27"/>
      <c r="T584" s="27"/>
    </row>
    <row r="585" spans="1:20" ht="13.4" customHeight="1" x14ac:dyDescent="0.4">
      <c r="A585" s="84">
        <v>1347</v>
      </c>
      <c r="B585" s="4" t="s">
        <v>908</v>
      </c>
      <c r="C585" s="9" t="s">
        <v>1089</v>
      </c>
      <c r="D585" s="2">
        <v>257</v>
      </c>
      <c r="E585" s="45" t="s">
        <v>1152</v>
      </c>
      <c r="F585" s="67" t="s">
        <v>1153</v>
      </c>
      <c r="G585" s="47" t="s">
        <v>14</v>
      </c>
      <c r="H585" s="7" t="s">
        <v>1154</v>
      </c>
      <c r="I585" s="59">
        <v>18.2</v>
      </c>
      <c r="J585" s="120">
        <v>0.16597222222222222</v>
      </c>
      <c r="K585" s="121"/>
      <c r="L585" s="65">
        <v>4.57</v>
      </c>
      <c r="M585" s="115">
        <v>757</v>
      </c>
      <c r="N585" s="8"/>
      <c r="Q585" s="8"/>
      <c r="R585" s="99"/>
      <c r="S585" s="27"/>
      <c r="T585" s="27"/>
    </row>
    <row r="586" spans="1:20" ht="13.4" customHeight="1" x14ac:dyDescent="0.4">
      <c r="A586" s="84">
        <v>1346</v>
      </c>
      <c r="B586" s="4" t="s">
        <v>908</v>
      </c>
      <c r="C586" s="9" t="s">
        <v>1089</v>
      </c>
      <c r="D586" s="2">
        <v>256</v>
      </c>
      <c r="E586" s="45" t="s">
        <v>1155</v>
      </c>
      <c r="F586" s="67" t="s">
        <v>1156</v>
      </c>
      <c r="G586" s="47" t="s">
        <v>14</v>
      </c>
      <c r="H586" s="7" t="s">
        <v>1157</v>
      </c>
      <c r="I586" s="59">
        <v>19.600000000000001</v>
      </c>
      <c r="J586" s="120">
        <v>0.20694444444444446</v>
      </c>
      <c r="K586" s="121"/>
      <c r="L586" s="60">
        <v>3.95</v>
      </c>
      <c r="M586" s="115">
        <v>285</v>
      </c>
      <c r="N586" s="8"/>
      <c r="Q586" s="8"/>
      <c r="R586" s="99"/>
      <c r="S586" s="27"/>
      <c r="T586" s="27"/>
    </row>
    <row r="587" spans="1:20" ht="13.4" customHeight="1" x14ac:dyDescent="0.4">
      <c r="A587" s="84">
        <v>1345</v>
      </c>
      <c r="B587" s="4" t="s">
        <v>908</v>
      </c>
      <c r="C587" s="9" t="s">
        <v>1089</v>
      </c>
      <c r="D587" s="2">
        <v>255</v>
      </c>
      <c r="E587" s="45" t="s">
        <v>1158</v>
      </c>
      <c r="F587" s="67" t="s">
        <v>1159</v>
      </c>
      <c r="G587" s="47" t="s">
        <v>14</v>
      </c>
      <c r="H587" s="7" t="s">
        <v>1160</v>
      </c>
      <c r="I587" s="59">
        <v>21.2</v>
      </c>
      <c r="J587" s="120">
        <v>0.10902777777777778</v>
      </c>
      <c r="K587" s="121"/>
      <c r="L587" s="63">
        <v>8.1</v>
      </c>
      <c r="M587" s="115">
        <v>347</v>
      </c>
      <c r="N587" s="8"/>
      <c r="Q587" s="8"/>
      <c r="R587" s="99"/>
      <c r="S587" s="27"/>
      <c r="T587" s="27"/>
    </row>
    <row r="588" spans="1:20" ht="13.4" customHeight="1" x14ac:dyDescent="0.4">
      <c r="A588" s="84">
        <v>1344</v>
      </c>
      <c r="B588" s="4" t="s">
        <v>908</v>
      </c>
      <c r="C588" s="9" t="s">
        <v>1089</v>
      </c>
      <c r="D588" s="2">
        <v>254</v>
      </c>
      <c r="E588" s="45" t="s">
        <v>1161</v>
      </c>
      <c r="F588" s="67" t="s">
        <v>1162</v>
      </c>
      <c r="G588" s="47" t="s">
        <v>14</v>
      </c>
      <c r="H588" s="7" t="s">
        <v>1163</v>
      </c>
      <c r="I588" s="59">
        <v>16.2</v>
      </c>
      <c r="J588" s="120">
        <v>0.15763888888888888</v>
      </c>
      <c r="K588" s="121"/>
      <c r="L588" s="60">
        <v>4.28</v>
      </c>
      <c r="M588" s="115">
        <v>873</v>
      </c>
      <c r="N588" s="8"/>
      <c r="Q588" s="8"/>
      <c r="R588" s="99"/>
      <c r="S588" s="27"/>
      <c r="T588" s="27"/>
    </row>
    <row r="589" spans="1:20" ht="13.4" customHeight="1" x14ac:dyDescent="0.4">
      <c r="A589" s="84">
        <v>1343</v>
      </c>
      <c r="B589" s="4" t="s">
        <v>908</v>
      </c>
      <c r="C589" s="9" t="s">
        <v>1089</v>
      </c>
      <c r="D589" s="2">
        <v>253</v>
      </c>
      <c r="E589" s="45" t="s">
        <v>1164</v>
      </c>
      <c r="F589" s="67" t="s">
        <v>1165</v>
      </c>
      <c r="G589" s="47" t="s">
        <v>14</v>
      </c>
      <c r="H589" s="7" t="s">
        <v>1166</v>
      </c>
      <c r="I589" s="59">
        <v>11</v>
      </c>
      <c r="J589" s="120">
        <v>0.13958333333333334</v>
      </c>
      <c r="K589" s="121"/>
      <c r="L589" s="60">
        <v>3.28</v>
      </c>
      <c r="M589" s="115">
        <v>832</v>
      </c>
      <c r="N589" s="8"/>
      <c r="Q589" s="8"/>
      <c r="R589" s="99"/>
      <c r="S589" s="27"/>
      <c r="T589" s="27"/>
    </row>
    <row r="590" spans="1:20" ht="13.4" customHeight="1" x14ac:dyDescent="0.4">
      <c r="A590" s="84">
        <v>1342</v>
      </c>
      <c r="B590" s="4" t="s">
        <v>908</v>
      </c>
      <c r="C590" s="9" t="s">
        <v>1089</v>
      </c>
      <c r="D590" s="2">
        <v>252</v>
      </c>
      <c r="E590" s="45" t="s">
        <v>1167</v>
      </c>
      <c r="F590" s="67" t="s">
        <v>1168</v>
      </c>
      <c r="G590" s="47" t="s">
        <v>14</v>
      </c>
      <c r="H590" s="7" t="s">
        <v>1169</v>
      </c>
      <c r="I590" s="59">
        <v>13.6</v>
      </c>
      <c r="J590" s="120">
        <v>0.21805555555555556</v>
      </c>
      <c r="K590" s="121"/>
      <c r="L590" s="60">
        <v>2.6</v>
      </c>
      <c r="M590" s="115">
        <v>1731</v>
      </c>
      <c r="N590" s="8"/>
      <c r="Q590" s="8"/>
      <c r="R590" s="99"/>
      <c r="S590" s="27"/>
      <c r="T590" s="27"/>
    </row>
    <row r="591" spans="1:20" ht="13.4" customHeight="1" x14ac:dyDescent="0.4">
      <c r="A591" s="84">
        <v>1341</v>
      </c>
      <c r="B591" s="4" t="s">
        <v>908</v>
      </c>
      <c r="C591" s="9" t="s">
        <v>1089</v>
      </c>
      <c r="D591" s="2">
        <v>251</v>
      </c>
      <c r="E591" s="45" t="s">
        <v>1170</v>
      </c>
      <c r="F591" s="67" t="s">
        <v>1171</v>
      </c>
      <c r="G591" s="47" t="s">
        <v>14</v>
      </c>
      <c r="H591" s="7" t="s">
        <v>1172</v>
      </c>
      <c r="I591" s="59">
        <v>12.6</v>
      </c>
      <c r="J591" s="120">
        <v>0.12152777777777778</v>
      </c>
      <c r="K591" s="121"/>
      <c r="L591" s="65">
        <v>4.32</v>
      </c>
      <c r="M591" s="115">
        <v>349</v>
      </c>
      <c r="N591" s="8"/>
      <c r="Q591" s="8"/>
      <c r="R591" s="99"/>
      <c r="S591" s="27"/>
      <c r="T591" s="27"/>
    </row>
    <row r="592" spans="1:20" ht="13.4" customHeight="1" x14ac:dyDescent="0.4">
      <c r="A592" s="84">
        <v>1340</v>
      </c>
      <c r="B592" s="4" t="s">
        <v>908</v>
      </c>
      <c r="C592" s="9" t="s">
        <v>1089</v>
      </c>
      <c r="D592" s="2">
        <v>250</v>
      </c>
      <c r="E592" s="45" t="s">
        <v>1173</v>
      </c>
      <c r="F592" s="67" t="s">
        <v>1174</v>
      </c>
      <c r="G592" s="47" t="s">
        <v>14</v>
      </c>
      <c r="H592" s="7" t="s">
        <v>1175</v>
      </c>
      <c r="I592" s="59">
        <v>8.5</v>
      </c>
      <c r="J592" s="120">
        <v>9.5833333333333326E-2</v>
      </c>
      <c r="K592" s="121"/>
      <c r="L592" s="60">
        <v>3.7</v>
      </c>
      <c r="M592" s="115">
        <v>174</v>
      </c>
      <c r="N592" s="8"/>
      <c r="Q592" s="8"/>
      <c r="R592" s="99"/>
      <c r="S592" s="27"/>
      <c r="T592" s="27"/>
    </row>
    <row r="593" spans="1:20" ht="13.4" customHeight="1" x14ac:dyDescent="0.4">
      <c r="A593" s="84">
        <v>1339</v>
      </c>
      <c r="B593" s="4" t="s">
        <v>908</v>
      </c>
      <c r="C593" s="9" t="s">
        <v>1089</v>
      </c>
      <c r="D593" s="2">
        <v>249</v>
      </c>
      <c r="E593" s="45" t="s">
        <v>1176</v>
      </c>
      <c r="F593" s="67" t="s">
        <v>1177</v>
      </c>
      <c r="G593" s="47" t="s">
        <v>14</v>
      </c>
      <c r="H593" s="7" t="s">
        <v>1178</v>
      </c>
      <c r="I593" s="59">
        <v>12.7</v>
      </c>
      <c r="J593" s="120">
        <v>0.13958333333333334</v>
      </c>
      <c r="K593" s="121"/>
      <c r="L593" s="60">
        <v>3.79</v>
      </c>
      <c r="M593" s="115">
        <v>1120</v>
      </c>
      <c r="N593" s="3" t="s">
        <v>15</v>
      </c>
      <c r="Q593" s="3"/>
      <c r="R593" s="3"/>
      <c r="S593" s="27"/>
      <c r="T593" s="27"/>
    </row>
    <row r="594" spans="1:20" ht="13.4" customHeight="1" x14ac:dyDescent="0.4">
      <c r="A594" s="84">
        <v>1338</v>
      </c>
      <c r="B594" s="4" t="s">
        <v>908</v>
      </c>
      <c r="C594" s="9" t="s">
        <v>1089</v>
      </c>
      <c r="D594" s="2">
        <v>248</v>
      </c>
      <c r="E594" s="45" t="s">
        <v>1179</v>
      </c>
      <c r="F594" s="67" t="s">
        <v>1180</v>
      </c>
      <c r="G594" s="47" t="s">
        <v>14</v>
      </c>
      <c r="H594" s="7" t="s">
        <v>1181</v>
      </c>
      <c r="I594" s="59">
        <v>6.4</v>
      </c>
      <c r="J594" s="120">
        <v>9.2361111111111116E-2</v>
      </c>
      <c r="K594" s="121"/>
      <c r="L594" s="60">
        <v>2.89</v>
      </c>
      <c r="M594" s="115">
        <v>79</v>
      </c>
      <c r="N594" s="8"/>
      <c r="Q594" s="8"/>
      <c r="R594" s="99"/>
      <c r="S594" s="27"/>
      <c r="T594" s="27"/>
    </row>
    <row r="595" spans="1:20" ht="13.4" customHeight="1" x14ac:dyDescent="0.4">
      <c r="A595" s="84">
        <v>1337</v>
      </c>
      <c r="B595" s="4" t="s">
        <v>908</v>
      </c>
      <c r="C595" s="9" t="s">
        <v>1089</v>
      </c>
      <c r="D595" s="2">
        <v>247</v>
      </c>
      <c r="E595" s="45" t="s">
        <v>1182</v>
      </c>
      <c r="F595" s="67" t="s">
        <v>1183</v>
      </c>
      <c r="G595" s="47" t="s">
        <v>14</v>
      </c>
      <c r="H595" s="7" t="s">
        <v>1184</v>
      </c>
      <c r="I595" s="59">
        <v>9</v>
      </c>
      <c r="J595" s="120">
        <v>0.12638888888888888</v>
      </c>
      <c r="K595" s="121"/>
      <c r="L595" s="60">
        <v>2.97</v>
      </c>
      <c r="M595" s="115">
        <v>671</v>
      </c>
      <c r="N595" s="8"/>
      <c r="Q595" s="8"/>
      <c r="R595" s="99"/>
      <c r="S595" s="27"/>
      <c r="T595" s="27"/>
    </row>
    <row r="596" spans="1:20" ht="13.4" customHeight="1" x14ac:dyDescent="0.4">
      <c r="A596" s="84">
        <v>1336</v>
      </c>
      <c r="B596" s="4" t="s">
        <v>908</v>
      </c>
      <c r="C596" s="9" t="s">
        <v>1089</v>
      </c>
      <c r="D596" s="2">
        <v>246</v>
      </c>
      <c r="E596" s="45" t="s">
        <v>1185</v>
      </c>
      <c r="F596" s="67" t="s">
        <v>1186</v>
      </c>
      <c r="G596" s="47" t="s">
        <v>14</v>
      </c>
      <c r="H596" s="7" t="s">
        <v>1187</v>
      </c>
      <c r="I596" s="59">
        <v>14.5</v>
      </c>
      <c r="J596" s="120">
        <v>0.26250000000000001</v>
      </c>
      <c r="K596" s="121"/>
      <c r="L596" s="60">
        <v>2.2999999999999998</v>
      </c>
      <c r="M596" s="115">
        <v>1670</v>
      </c>
      <c r="N596" s="8"/>
      <c r="Q596" s="8"/>
      <c r="R596" s="99"/>
      <c r="S596" s="27"/>
      <c r="T596" s="27"/>
    </row>
    <row r="597" spans="1:20" ht="13.4" customHeight="1" x14ac:dyDescent="0.4">
      <c r="A597" s="84">
        <v>1335</v>
      </c>
      <c r="B597" s="4" t="s">
        <v>908</v>
      </c>
      <c r="C597" s="9" t="s">
        <v>1089</v>
      </c>
      <c r="D597" s="2">
        <v>245</v>
      </c>
      <c r="E597" s="45" t="s">
        <v>1188</v>
      </c>
      <c r="F597" s="67" t="s">
        <v>1189</v>
      </c>
      <c r="G597" s="47" t="s">
        <v>14</v>
      </c>
      <c r="H597" s="7" t="s">
        <v>1190</v>
      </c>
      <c r="I597" s="59">
        <v>13.8</v>
      </c>
      <c r="J597" s="120">
        <v>0.23124999999999998</v>
      </c>
      <c r="K597" s="121"/>
      <c r="L597" s="60">
        <v>2.4900000000000002</v>
      </c>
      <c r="M597" s="115">
        <v>1019</v>
      </c>
      <c r="N597" s="8"/>
      <c r="Q597" s="8"/>
      <c r="R597" s="99"/>
      <c r="S597" s="27"/>
      <c r="T597" s="27"/>
    </row>
    <row r="598" spans="1:20" ht="13.4" customHeight="1" x14ac:dyDescent="0.4">
      <c r="A598" s="84">
        <v>1334</v>
      </c>
      <c r="B598" s="4" t="s">
        <v>908</v>
      </c>
      <c r="C598" s="9" t="s">
        <v>1089</v>
      </c>
      <c r="D598" s="2">
        <v>244</v>
      </c>
      <c r="E598" s="45" t="s">
        <v>1191</v>
      </c>
      <c r="F598" s="67" t="s">
        <v>1192</v>
      </c>
      <c r="G598" s="47" t="s">
        <v>14</v>
      </c>
      <c r="H598" s="7" t="s">
        <v>1193</v>
      </c>
      <c r="I598" s="59">
        <v>11.2</v>
      </c>
      <c r="J598" s="120">
        <v>0.10833333333333334</v>
      </c>
      <c r="K598" s="121"/>
      <c r="L598" s="65">
        <v>4.3099999999999996</v>
      </c>
      <c r="M598" s="115">
        <v>279</v>
      </c>
      <c r="N598" s="8"/>
      <c r="Q598" s="8"/>
      <c r="R598" s="99"/>
      <c r="S598" s="27"/>
      <c r="T598" s="27"/>
    </row>
    <row r="599" spans="1:20" ht="13.4" customHeight="1" x14ac:dyDescent="0.4">
      <c r="A599" s="84">
        <v>1333</v>
      </c>
      <c r="B599" s="4" t="s">
        <v>908</v>
      </c>
      <c r="C599" s="9" t="s">
        <v>1089</v>
      </c>
      <c r="D599" s="2">
        <v>243</v>
      </c>
      <c r="E599" s="45" t="s">
        <v>1194</v>
      </c>
      <c r="F599" s="67" t="s">
        <v>1195</v>
      </c>
      <c r="G599" s="47" t="s">
        <v>14</v>
      </c>
      <c r="H599" s="7" t="s">
        <v>1196</v>
      </c>
      <c r="I599" s="59">
        <v>10.1</v>
      </c>
      <c r="J599" s="120">
        <v>0.21875</v>
      </c>
      <c r="K599" s="121"/>
      <c r="L599" s="60">
        <v>1.92</v>
      </c>
      <c r="M599" s="115">
        <v>978</v>
      </c>
      <c r="N599" s="8"/>
      <c r="Q599" s="8"/>
      <c r="R599" s="99"/>
      <c r="S599" s="27"/>
      <c r="T599" s="27"/>
    </row>
    <row r="600" spans="1:20" ht="13.4" customHeight="1" x14ac:dyDescent="0.4">
      <c r="A600" s="84">
        <v>1332</v>
      </c>
      <c r="B600" s="4" t="s">
        <v>908</v>
      </c>
      <c r="C600" s="9" t="s">
        <v>1089</v>
      </c>
      <c r="D600" s="2">
        <v>242</v>
      </c>
      <c r="E600" s="45" t="s">
        <v>1197</v>
      </c>
      <c r="F600" s="67" t="s">
        <v>1198</v>
      </c>
      <c r="G600" s="47" t="s">
        <v>14</v>
      </c>
      <c r="H600" s="7" t="s">
        <v>1199</v>
      </c>
      <c r="I600" s="59">
        <v>65.900000000000006</v>
      </c>
      <c r="J600" s="120">
        <v>0.17083333333333331</v>
      </c>
      <c r="K600" s="121"/>
      <c r="L600" s="63">
        <v>16.7</v>
      </c>
      <c r="M600" s="115">
        <v>384</v>
      </c>
      <c r="N600" s="8"/>
      <c r="Q600" s="8"/>
      <c r="R600" s="99"/>
      <c r="S600" s="27"/>
      <c r="T600" s="27"/>
    </row>
    <row r="601" spans="1:20" ht="13.4" customHeight="1" x14ac:dyDescent="0.4">
      <c r="A601" s="84">
        <v>1331</v>
      </c>
      <c r="B601" s="4" t="s">
        <v>908</v>
      </c>
      <c r="C601" s="9" t="s">
        <v>1089</v>
      </c>
      <c r="D601" s="2">
        <v>241</v>
      </c>
      <c r="E601" s="45" t="s">
        <v>1200</v>
      </c>
      <c r="F601" s="67" t="s">
        <v>1201</v>
      </c>
      <c r="G601" s="47" t="s">
        <v>14</v>
      </c>
      <c r="H601" s="7" t="s">
        <v>1202</v>
      </c>
      <c r="I601" s="59">
        <v>14.5</v>
      </c>
      <c r="J601" s="120">
        <v>0.17083333333333331</v>
      </c>
      <c r="K601" s="121"/>
      <c r="L601" s="60">
        <v>3.54</v>
      </c>
      <c r="M601" s="115">
        <v>671</v>
      </c>
      <c r="N601" s="8"/>
      <c r="Q601" s="8"/>
      <c r="R601" s="99"/>
      <c r="S601" s="27"/>
      <c r="T601" s="27"/>
    </row>
    <row r="602" spans="1:20" ht="13.4" customHeight="1" x14ac:dyDescent="0.4">
      <c r="A602" s="84">
        <v>1330</v>
      </c>
      <c r="B602" s="4" t="s">
        <v>908</v>
      </c>
      <c r="C602" s="10" t="s">
        <v>1203</v>
      </c>
      <c r="D602" s="2">
        <v>82</v>
      </c>
      <c r="E602" s="45" t="s">
        <v>1204</v>
      </c>
      <c r="F602" s="67" t="s">
        <v>1205</v>
      </c>
      <c r="G602" s="47" t="s">
        <v>14</v>
      </c>
      <c r="H602" s="7" t="s">
        <v>1206</v>
      </c>
      <c r="I602" s="59">
        <v>18.2</v>
      </c>
      <c r="J602" s="120">
        <v>0.16319444444444445</v>
      </c>
      <c r="K602" s="121"/>
      <c r="L602" s="65">
        <v>4.646808510638297</v>
      </c>
      <c r="M602" s="115">
        <v>258</v>
      </c>
      <c r="N602" s="8"/>
      <c r="Q602" s="8"/>
      <c r="R602" s="99"/>
      <c r="S602" s="27"/>
      <c r="T602" s="27"/>
    </row>
    <row r="603" spans="1:20" ht="13.4" customHeight="1" x14ac:dyDescent="0.4">
      <c r="A603" s="84">
        <v>1329</v>
      </c>
      <c r="B603" s="4" t="s">
        <v>908</v>
      </c>
      <c r="C603" s="10" t="s">
        <v>1203</v>
      </c>
      <c r="D603" s="2">
        <v>81</v>
      </c>
      <c r="E603" s="45" t="s">
        <v>1207</v>
      </c>
      <c r="F603" s="67" t="s">
        <v>1208</v>
      </c>
      <c r="G603" s="47" t="s">
        <v>14</v>
      </c>
      <c r="H603" s="7" t="s">
        <v>1209</v>
      </c>
      <c r="I603" s="59">
        <v>36.9</v>
      </c>
      <c r="J603" s="120">
        <v>0.15416666666666667</v>
      </c>
      <c r="K603" s="121"/>
      <c r="L603" s="60">
        <v>9.9729729729729719</v>
      </c>
      <c r="M603" s="115">
        <v>634</v>
      </c>
      <c r="N603" s="8"/>
      <c r="Q603" s="8"/>
      <c r="R603" s="99"/>
      <c r="S603" s="27"/>
      <c r="T603" s="27"/>
    </row>
    <row r="604" spans="1:20" ht="13.4" customHeight="1" x14ac:dyDescent="0.4">
      <c r="A604" s="84">
        <v>1328</v>
      </c>
      <c r="B604" s="4" t="s">
        <v>908</v>
      </c>
      <c r="C604" s="10" t="s">
        <v>1203</v>
      </c>
      <c r="D604" s="2">
        <v>80</v>
      </c>
      <c r="E604" s="45" t="s">
        <v>1210</v>
      </c>
      <c r="F604" s="67" t="s">
        <v>1211</v>
      </c>
      <c r="G604" s="47" t="s">
        <v>14</v>
      </c>
      <c r="H604" s="7" t="s">
        <v>1212</v>
      </c>
      <c r="I604" s="59">
        <v>11.9</v>
      </c>
      <c r="J604" s="120">
        <v>0.11875000000000001</v>
      </c>
      <c r="K604" s="121"/>
      <c r="L604" s="65">
        <v>4.1754385964912286</v>
      </c>
      <c r="M604" s="115">
        <v>403</v>
      </c>
      <c r="N604" s="8"/>
      <c r="Q604" s="8"/>
      <c r="R604" s="99"/>
      <c r="S604" s="27"/>
      <c r="T604" s="27"/>
    </row>
    <row r="605" spans="1:20" ht="13.4" customHeight="1" x14ac:dyDescent="0.4">
      <c r="A605" s="84">
        <v>1327</v>
      </c>
      <c r="B605" s="4" t="s">
        <v>908</v>
      </c>
      <c r="C605" s="10" t="s">
        <v>1203</v>
      </c>
      <c r="D605" s="2">
        <v>79</v>
      </c>
      <c r="E605" s="45" t="s">
        <v>1213</v>
      </c>
      <c r="F605" s="67" t="s">
        <v>1214</v>
      </c>
      <c r="G605" s="47" t="s">
        <v>14</v>
      </c>
      <c r="H605" s="7" t="s">
        <v>1215</v>
      </c>
      <c r="I605" s="59">
        <v>12.2</v>
      </c>
      <c r="J605" s="120">
        <v>0.12430555555555556</v>
      </c>
      <c r="K605" s="121"/>
      <c r="L605" s="65">
        <v>4.0893854748603342</v>
      </c>
      <c r="M605" s="115">
        <v>392</v>
      </c>
      <c r="N605" s="8"/>
      <c r="Q605" s="8"/>
      <c r="R605" s="99"/>
      <c r="S605" s="27"/>
      <c r="T605" s="27"/>
    </row>
    <row r="606" spans="1:20" ht="13.4" customHeight="1" x14ac:dyDescent="0.4">
      <c r="A606" s="84">
        <v>1326</v>
      </c>
      <c r="B606" s="4" t="s">
        <v>908</v>
      </c>
      <c r="C606" s="10" t="s">
        <v>1203</v>
      </c>
      <c r="D606" s="2">
        <v>78</v>
      </c>
      <c r="E606" s="45" t="s">
        <v>1216</v>
      </c>
      <c r="F606" s="67" t="s">
        <v>1217</v>
      </c>
      <c r="G606" s="47" t="s">
        <v>14</v>
      </c>
      <c r="H606" s="7" t="s">
        <v>1218</v>
      </c>
      <c r="I606" s="59">
        <v>13.3</v>
      </c>
      <c r="J606" s="120">
        <v>0.28472222222222221</v>
      </c>
      <c r="K606" s="121"/>
      <c r="L606" s="60">
        <v>1.9463414634146341</v>
      </c>
      <c r="M606" s="115">
        <v>147</v>
      </c>
      <c r="N606" s="8"/>
      <c r="Q606" s="8"/>
      <c r="R606" s="99"/>
      <c r="S606" s="27"/>
      <c r="T606" s="27"/>
    </row>
    <row r="607" spans="1:20" ht="13.4" customHeight="1" x14ac:dyDescent="0.4">
      <c r="A607" s="84">
        <v>1325</v>
      </c>
      <c r="B607" s="4" t="s">
        <v>908</v>
      </c>
      <c r="C607" s="10" t="s">
        <v>1203</v>
      </c>
      <c r="D607" s="2">
        <v>77</v>
      </c>
      <c r="E607" s="45" t="s">
        <v>1219</v>
      </c>
      <c r="F607" s="67" t="s">
        <v>1220</v>
      </c>
      <c r="G607" s="47" t="s">
        <v>14</v>
      </c>
      <c r="H607" s="7" t="s">
        <v>1221</v>
      </c>
      <c r="I607" s="59">
        <v>12.2</v>
      </c>
      <c r="J607" s="120">
        <v>0.16458333333333333</v>
      </c>
      <c r="K607" s="121"/>
      <c r="L607" s="60">
        <v>3.0886075949367084</v>
      </c>
      <c r="M607" s="115">
        <v>761</v>
      </c>
      <c r="N607" s="8"/>
      <c r="Q607" s="8"/>
      <c r="R607" s="99"/>
      <c r="S607" s="27"/>
      <c r="T607" s="27"/>
    </row>
    <row r="608" spans="1:20" ht="13.4" customHeight="1" x14ac:dyDescent="0.4">
      <c r="A608" s="84">
        <v>1324</v>
      </c>
      <c r="B608" s="4" t="s">
        <v>908</v>
      </c>
      <c r="C608" s="10" t="s">
        <v>1203</v>
      </c>
      <c r="D608" s="2">
        <v>76</v>
      </c>
      <c r="E608" s="45" t="s">
        <v>1222</v>
      </c>
      <c r="F608" s="67" t="s">
        <v>1223</v>
      </c>
      <c r="G608" s="47" t="s">
        <v>14</v>
      </c>
      <c r="H608" s="7" t="s">
        <v>1224</v>
      </c>
      <c r="I608" s="59">
        <v>17.2</v>
      </c>
      <c r="J608" s="120">
        <v>0.20833333333333334</v>
      </c>
      <c r="K608" s="121"/>
      <c r="L608" s="60">
        <v>3.44</v>
      </c>
      <c r="M608" s="115">
        <v>1276</v>
      </c>
      <c r="N608" s="3" t="s">
        <v>15</v>
      </c>
      <c r="Q608" s="3"/>
      <c r="R608" s="3"/>
      <c r="S608" s="27"/>
      <c r="T608" s="27"/>
    </row>
    <row r="609" spans="1:20" ht="13.4" customHeight="1" x14ac:dyDescent="0.4">
      <c r="A609" s="84">
        <v>1323</v>
      </c>
      <c r="B609" s="4" t="s">
        <v>908</v>
      </c>
      <c r="C609" s="10" t="s">
        <v>1203</v>
      </c>
      <c r="D609" s="2">
        <v>75</v>
      </c>
      <c r="E609" s="45" t="s">
        <v>1225</v>
      </c>
      <c r="F609" s="67" t="s">
        <v>1226</v>
      </c>
      <c r="G609" s="47" t="s">
        <v>14</v>
      </c>
      <c r="H609" s="7" t="s">
        <v>1227</v>
      </c>
      <c r="I609" s="59">
        <v>13.5</v>
      </c>
      <c r="J609" s="120">
        <v>0.12013888888888889</v>
      </c>
      <c r="K609" s="121"/>
      <c r="L609" s="65">
        <v>4.6820809248554918</v>
      </c>
      <c r="M609" s="115">
        <v>327</v>
      </c>
      <c r="N609" s="8"/>
      <c r="Q609" s="8"/>
      <c r="R609" s="99"/>
      <c r="S609" s="27"/>
      <c r="T609" s="27"/>
    </row>
    <row r="610" spans="1:20" ht="13.4" customHeight="1" x14ac:dyDescent="0.4">
      <c r="A610" s="84">
        <v>1322</v>
      </c>
      <c r="B610" s="4" t="s">
        <v>908</v>
      </c>
      <c r="C610" s="10" t="s">
        <v>1203</v>
      </c>
      <c r="D610" s="2">
        <v>74</v>
      </c>
      <c r="E610" s="45" t="s">
        <v>1228</v>
      </c>
      <c r="F610" s="67" t="s">
        <v>1229</v>
      </c>
      <c r="G610" s="47" t="s">
        <v>14</v>
      </c>
      <c r="H610" s="7" t="s">
        <v>1230</v>
      </c>
      <c r="I610" s="59">
        <v>11.7</v>
      </c>
      <c r="J610" s="120">
        <v>0.27499999999999997</v>
      </c>
      <c r="K610" s="121"/>
      <c r="L610" s="60">
        <v>1.7727272727272725</v>
      </c>
      <c r="M610" s="115">
        <v>1510</v>
      </c>
      <c r="N610" s="8"/>
      <c r="Q610" s="8"/>
      <c r="R610" s="99"/>
      <c r="S610" s="27"/>
      <c r="T610" s="27"/>
    </row>
    <row r="611" spans="1:20" ht="13.4" customHeight="1" x14ac:dyDescent="0.4">
      <c r="A611" s="84">
        <v>1321</v>
      </c>
      <c r="B611" s="4" t="s">
        <v>908</v>
      </c>
      <c r="C611" s="10" t="s">
        <v>1203</v>
      </c>
      <c r="D611" s="2">
        <v>73</v>
      </c>
      <c r="E611" s="45" t="s">
        <v>1231</v>
      </c>
      <c r="F611" s="67" t="s">
        <v>1232</v>
      </c>
      <c r="G611" s="47" t="s">
        <v>14</v>
      </c>
      <c r="H611" s="7" t="s">
        <v>1233</v>
      </c>
      <c r="I611" s="59">
        <v>9.4</v>
      </c>
      <c r="J611" s="120">
        <v>9.930555555555555E-2</v>
      </c>
      <c r="K611" s="121"/>
      <c r="L611" s="60">
        <v>3.9440559440559442</v>
      </c>
      <c r="M611" s="115">
        <v>62</v>
      </c>
      <c r="N611" s="8"/>
      <c r="Q611" s="8"/>
      <c r="R611" s="99"/>
      <c r="S611" s="27"/>
      <c r="T611" s="27"/>
    </row>
    <row r="612" spans="1:20" ht="13.4" customHeight="1" x14ac:dyDescent="0.4">
      <c r="A612" s="84">
        <v>1320</v>
      </c>
      <c r="B612" s="4" t="s">
        <v>908</v>
      </c>
      <c r="C612" s="10" t="s">
        <v>1203</v>
      </c>
      <c r="D612" s="2">
        <v>72</v>
      </c>
      <c r="E612" s="45" t="s">
        <v>1234</v>
      </c>
      <c r="F612" s="67" t="s">
        <v>1235</v>
      </c>
      <c r="G612" s="47" t="s">
        <v>14</v>
      </c>
      <c r="H612" s="7" t="s">
        <v>1236</v>
      </c>
      <c r="I612" s="59">
        <v>17.3</v>
      </c>
      <c r="J612" s="120">
        <v>0.27777777777777779</v>
      </c>
      <c r="K612" s="121"/>
      <c r="L612" s="60">
        <v>2.5950000000000002</v>
      </c>
      <c r="M612" s="115">
        <v>1400</v>
      </c>
      <c r="N612" s="8"/>
      <c r="Q612" s="8"/>
      <c r="R612" s="99"/>
      <c r="S612" s="27"/>
      <c r="T612" s="27"/>
    </row>
    <row r="613" spans="1:20" ht="13.4" customHeight="1" x14ac:dyDescent="0.4">
      <c r="A613" s="84">
        <v>1319</v>
      </c>
      <c r="B613" s="4" t="s">
        <v>908</v>
      </c>
      <c r="C613" s="10" t="s">
        <v>1203</v>
      </c>
      <c r="D613" s="2">
        <v>71</v>
      </c>
      <c r="E613" s="45" t="s">
        <v>1237</v>
      </c>
      <c r="F613" s="67" t="s">
        <v>1238</v>
      </c>
      <c r="G613" s="47" t="s">
        <v>14</v>
      </c>
      <c r="H613" s="7" t="s">
        <v>1239</v>
      </c>
      <c r="I613" s="59">
        <v>6.2</v>
      </c>
      <c r="J613" s="120">
        <v>6.8749999999999992E-2</v>
      </c>
      <c r="K613" s="121"/>
      <c r="L613" s="60">
        <v>3.7575757575757578</v>
      </c>
      <c r="M613" s="115">
        <v>117</v>
      </c>
      <c r="N613" s="8"/>
      <c r="Q613" s="8"/>
      <c r="R613" s="99"/>
      <c r="S613" s="27"/>
      <c r="T613" s="27"/>
    </row>
    <row r="614" spans="1:20" ht="13.4" customHeight="1" x14ac:dyDescent="0.4">
      <c r="A614" s="84">
        <v>1318</v>
      </c>
      <c r="B614" s="4" t="s">
        <v>908</v>
      </c>
      <c r="C614" s="10" t="s">
        <v>1203</v>
      </c>
      <c r="D614" s="2">
        <v>70</v>
      </c>
      <c r="E614" s="45" t="s">
        <v>1240</v>
      </c>
      <c r="F614" s="67" t="s">
        <v>1241</v>
      </c>
      <c r="G614" s="47" t="s">
        <v>14</v>
      </c>
      <c r="H614" s="7" t="s">
        <v>1242</v>
      </c>
      <c r="I614" s="59">
        <v>14.2</v>
      </c>
      <c r="J614" s="120">
        <v>0.16805555555555554</v>
      </c>
      <c r="K614" s="121"/>
      <c r="L614" s="60">
        <v>3.5206611570247928</v>
      </c>
      <c r="M614" s="115">
        <v>904</v>
      </c>
      <c r="N614" s="8"/>
      <c r="Q614" s="8"/>
      <c r="R614" s="99"/>
      <c r="S614" s="27"/>
      <c r="T614" s="27"/>
    </row>
    <row r="615" spans="1:20" ht="13.4" customHeight="1" x14ac:dyDescent="0.4">
      <c r="A615" s="84">
        <v>1317</v>
      </c>
      <c r="B615" s="4" t="s">
        <v>908</v>
      </c>
      <c r="C615" s="10" t="s">
        <v>1203</v>
      </c>
      <c r="D615" s="2">
        <v>69</v>
      </c>
      <c r="E615" s="45" t="s">
        <v>1243</v>
      </c>
      <c r="F615" s="67" t="s">
        <v>1244</v>
      </c>
      <c r="G615" s="47" t="s">
        <v>14</v>
      </c>
      <c r="H615" s="7" t="s">
        <v>1245</v>
      </c>
      <c r="I615" s="59">
        <v>13.7</v>
      </c>
      <c r="J615" s="120">
        <v>0.24930555555555556</v>
      </c>
      <c r="K615" s="121"/>
      <c r="L615" s="60">
        <v>2.2896935933147629</v>
      </c>
      <c r="M615" s="115">
        <v>1344</v>
      </c>
      <c r="N615" s="8"/>
      <c r="Q615" s="8"/>
      <c r="R615" s="99"/>
      <c r="S615" s="27"/>
      <c r="T615" s="27"/>
    </row>
    <row r="616" spans="1:20" ht="13.4" customHeight="1" x14ac:dyDescent="0.4">
      <c r="A616" s="84">
        <v>1316</v>
      </c>
      <c r="B616" s="4" t="s">
        <v>908</v>
      </c>
      <c r="C616" s="10" t="s">
        <v>1203</v>
      </c>
      <c r="D616" s="2">
        <v>68</v>
      </c>
      <c r="E616" s="45" t="s">
        <v>1246</v>
      </c>
      <c r="F616" s="67" t="s">
        <v>1247</v>
      </c>
      <c r="G616" s="47" t="s">
        <v>14</v>
      </c>
      <c r="H616" s="7" t="s">
        <v>1248</v>
      </c>
      <c r="I616" s="59">
        <v>13.8</v>
      </c>
      <c r="J616" s="120">
        <v>0.23611111111111113</v>
      </c>
      <c r="K616" s="121"/>
      <c r="L616" s="60">
        <v>2.4352941176470586</v>
      </c>
      <c r="M616" s="115">
        <v>1289</v>
      </c>
      <c r="N616" s="8"/>
      <c r="Q616" s="8"/>
      <c r="R616" s="99"/>
      <c r="S616" s="27"/>
      <c r="T616" s="27"/>
    </row>
    <row r="617" spans="1:20" ht="13.4" customHeight="1" x14ac:dyDescent="0.4">
      <c r="A617" s="84">
        <v>1315</v>
      </c>
      <c r="B617" s="4" t="s">
        <v>908</v>
      </c>
      <c r="C617" s="10" t="s">
        <v>1203</v>
      </c>
      <c r="D617" s="2">
        <v>67</v>
      </c>
      <c r="E617" s="45" t="s">
        <v>1249</v>
      </c>
      <c r="F617" s="67" t="s">
        <v>1250</v>
      </c>
      <c r="G617" s="47" t="s">
        <v>14</v>
      </c>
      <c r="H617" s="7" t="s">
        <v>1251</v>
      </c>
      <c r="I617" s="59">
        <v>11.2</v>
      </c>
      <c r="J617" s="120">
        <v>0.18402777777777779</v>
      </c>
      <c r="K617" s="121"/>
      <c r="L617" s="60">
        <v>2.5358490566037735</v>
      </c>
      <c r="M617" s="115">
        <v>699</v>
      </c>
      <c r="N617" s="3" t="s">
        <v>15</v>
      </c>
      <c r="Q617" s="3"/>
      <c r="R617" s="3"/>
      <c r="S617" s="27"/>
      <c r="T617" s="27"/>
    </row>
    <row r="618" spans="1:20" ht="13.4" customHeight="1" x14ac:dyDescent="0.4">
      <c r="A618" s="84">
        <v>1314</v>
      </c>
      <c r="B618" s="4" t="s">
        <v>908</v>
      </c>
      <c r="C618" s="10" t="s">
        <v>1203</v>
      </c>
      <c r="D618" s="2">
        <v>66</v>
      </c>
      <c r="E618" s="45" t="s">
        <v>1252</v>
      </c>
      <c r="F618" s="67" t="s">
        <v>1253</v>
      </c>
      <c r="G618" s="47" t="s">
        <v>14</v>
      </c>
      <c r="H618" s="7" t="s">
        <v>1254</v>
      </c>
      <c r="I618" s="59">
        <v>55.6</v>
      </c>
      <c r="J618" s="120">
        <v>0.1423611111111111</v>
      </c>
      <c r="K618" s="121"/>
      <c r="L618" s="63">
        <v>16.273170731707317</v>
      </c>
      <c r="M618" s="115">
        <v>267</v>
      </c>
      <c r="N618" s="8"/>
      <c r="Q618" s="8"/>
      <c r="R618" s="99"/>
      <c r="S618" s="27"/>
      <c r="T618" s="27"/>
    </row>
    <row r="619" spans="1:20" ht="13.4" customHeight="1" x14ac:dyDescent="0.4">
      <c r="A619" s="84">
        <v>1313</v>
      </c>
      <c r="B619" s="4" t="s">
        <v>908</v>
      </c>
      <c r="C619" s="10" t="s">
        <v>1203</v>
      </c>
      <c r="D619" s="2">
        <v>65</v>
      </c>
      <c r="E619" s="45" t="s">
        <v>1255</v>
      </c>
      <c r="F619" s="67" t="s">
        <v>1256</v>
      </c>
      <c r="G619" s="47" t="s">
        <v>14</v>
      </c>
      <c r="H619" s="7" t="s">
        <v>1257</v>
      </c>
      <c r="I619" s="59">
        <v>10</v>
      </c>
      <c r="J619" s="120">
        <v>0.13680555555555554</v>
      </c>
      <c r="K619" s="121"/>
      <c r="L619" s="60">
        <v>3.0456852791878171</v>
      </c>
      <c r="M619" s="115">
        <v>63</v>
      </c>
      <c r="N619" s="8"/>
      <c r="Q619" s="8"/>
      <c r="R619" s="99"/>
      <c r="S619" s="27"/>
      <c r="T619" s="27"/>
    </row>
    <row r="620" spans="1:20" ht="13.4" customHeight="1" x14ac:dyDescent="0.4">
      <c r="A620" s="84">
        <v>1312</v>
      </c>
      <c r="B620" s="4" t="s">
        <v>908</v>
      </c>
      <c r="C620" s="10" t="s">
        <v>1203</v>
      </c>
      <c r="D620" s="2">
        <v>64</v>
      </c>
      <c r="E620" s="45" t="s">
        <v>1258</v>
      </c>
      <c r="F620" s="67" t="s">
        <v>1259</v>
      </c>
      <c r="G620" s="47" t="s">
        <v>14</v>
      </c>
      <c r="H620" s="11" t="s">
        <v>1260</v>
      </c>
      <c r="I620" s="59">
        <v>13.2</v>
      </c>
      <c r="J620" s="120">
        <v>0.13125000000000001</v>
      </c>
      <c r="K620" s="121"/>
      <c r="L620" s="65">
        <v>4.1904761904761898</v>
      </c>
      <c r="M620" s="115">
        <v>792</v>
      </c>
      <c r="N620" s="8"/>
      <c r="Q620" s="8"/>
      <c r="R620" s="99"/>
      <c r="S620" s="27"/>
      <c r="T620" s="27"/>
    </row>
    <row r="621" spans="1:20" ht="13.4" customHeight="1" x14ac:dyDescent="0.4">
      <c r="A621" s="84">
        <v>1311</v>
      </c>
      <c r="B621" s="4" t="s">
        <v>908</v>
      </c>
      <c r="C621" s="10" t="s">
        <v>1203</v>
      </c>
      <c r="D621" s="2">
        <v>63</v>
      </c>
      <c r="E621" s="45" t="s">
        <v>1261</v>
      </c>
      <c r="F621" s="67" t="s">
        <v>1262</v>
      </c>
      <c r="G621" s="47" t="s">
        <v>14</v>
      </c>
      <c r="H621" s="11" t="s">
        <v>1263</v>
      </c>
      <c r="I621" s="59">
        <v>36.4</v>
      </c>
      <c r="J621" s="120">
        <v>0.13263888888888889</v>
      </c>
      <c r="K621" s="121"/>
      <c r="L621" s="63">
        <v>11.434554973821989</v>
      </c>
      <c r="M621" s="115">
        <v>415</v>
      </c>
      <c r="N621" s="8"/>
      <c r="Q621" s="8"/>
      <c r="R621" s="99"/>
      <c r="S621" s="27"/>
      <c r="T621" s="27"/>
    </row>
    <row r="622" spans="1:20" ht="13.4" customHeight="1" x14ac:dyDescent="0.4">
      <c r="A622" s="84">
        <v>1310</v>
      </c>
      <c r="B622" s="4" t="s">
        <v>908</v>
      </c>
      <c r="C622" s="10" t="s">
        <v>1203</v>
      </c>
      <c r="D622" s="2">
        <v>62</v>
      </c>
      <c r="E622" s="45" t="s">
        <v>1264</v>
      </c>
      <c r="F622" s="67" t="s">
        <v>1265</v>
      </c>
      <c r="G622" s="47" t="s">
        <v>14</v>
      </c>
      <c r="H622" s="11" t="s">
        <v>1266</v>
      </c>
      <c r="I622" s="59">
        <v>7.9</v>
      </c>
      <c r="J622" s="120">
        <v>0.18333333333333335</v>
      </c>
      <c r="K622" s="121"/>
      <c r="L622" s="60">
        <v>1.7954545454545456</v>
      </c>
      <c r="M622" s="115">
        <v>873</v>
      </c>
      <c r="N622" s="8"/>
      <c r="Q622" s="8"/>
      <c r="R622" s="99"/>
      <c r="S622" s="27"/>
      <c r="T622" s="27"/>
    </row>
    <row r="623" spans="1:20" ht="13.4" customHeight="1" x14ac:dyDescent="0.4">
      <c r="A623" s="84">
        <v>1309</v>
      </c>
      <c r="B623" s="4" t="s">
        <v>908</v>
      </c>
      <c r="C623" s="10" t="s">
        <v>1203</v>
      </c>
      <c r="D623" s="2">
        <v>61</v>
      </c>
      <c r="E623" s="45" t="s">
        <v>1267</v>
      </c>
      <c r="F623" s="67" t="s">
        <v>1268</v>
      </c>
      <c r="G623" s="47" t="s">
        <v>14</v>
      </c>
      <c r="H623" s="7" t="s">
        <v>1269</v>
      </c>
      <c r="I623" s="59">
        <v>9.11</v>
      </c>
      <c r="J623" s="120">
        <v>0.16388888888888889</v>
      </c>
      <c r="K623" s="121"/>
      <c r="L623" s="60">
        <v>2.316101694915254</v>
      </c>
      <c r="M623" s="115">
        <v>780</v>
      </c>
      <c r="N623" s="8"/>
      <c r="Q623" s="8"/>
      <c r="R623" s="99"/>
      <c r="S623" s="27"/>
      <c r="T623" s="27"/>
    </row>
    <row r="624" spans="1:20" ht="13.4" customHeight="1" x14ac:dyDescent="0.4">
      <c r="A624" s="84">
        <v>1308</v>
      </c>
      <c r="B624" s="4" t="s">
        <v>908</v>
      </c>
      <c r="C624" s="10" t="s">
        <v>1203</v>
      </c>
      <c r="D624" s="2">
        <v>60</v>
      </c>
      <c r="E624" s="45" t="s">
        <v>1270</v>
      </c>
      <c r="F624" s="67" t="s">
        <v>1271</v>
      </c>
      <c r="G624" s="47" t="s">
        <v>14</v>
      </c>
      <c r="H624" s="7" t="s">
        <v>1272</v>
      </c>
      <c r="I624" s="59">
        <v>51.8</v>
      </c>
      <c r="J624" s="120">
        <v>0.15694444444444444</v>
      </c>
      <c r="K624" s="121"/>
      <c r="L624" s="63">
        <v>13.75221238938053</v>
      </c>
      <c r="M624" s="115">
        <v>518</v>
      </c>
      <c r="N624" s="8"/>
      <c r="Q624" s="8"/>
      <c r="R624" s="99"/>
      <c r="S624" s="27"/>
      <c r="T624" s="27"/>
    </row>
    <row r="625" spans="1:20" ht="13.4" customHeight="1" x14ac:dyDescent="0.4">
      <c r="A625" s="84">
        <v>1307</v>
      </c>
      <c r="B625" s="4" t="s">
        <v>908</v>
      </c>
      <c r="C625" s="10" t="s">
        <v>1203</v>
      </c>
      <c r="D625" s="2">
        <v>59</v>
      </c>
      <c r="E625" s="45" t="s">
        <v>1273</v>
      </c>
      <c r="F625" s="67" t="s">
        <v>1274</v>
      </c>
      <c r="G625" s="47" t="s">
        <v>14</v>
      </c>
      <c r="H625" s="7" t="s">
        <v>1275</v>
      </c>
      <c r="I625" s="59">
        <v>7.5</v>
      </c>
      <c r="J625" s="120">
        <v>9.375E-2</v>
      </c>
      <c r="K625" s="121"/>
      <c r="L625" s="60">
        <v>3.3333333333333335</v>
      </c>
      <c r="M625" s="115">
        <v>85</v>
      </c>
      <c r="N625" s="8"/>
      <c r="Q625" s="8"/>
      <c r="R625" s="99"/>
      <c r="S625" s="27"/>
      <c r="T625" s="27"/>
    </row>
    <row r="626" spans="1:20" ht="13.4" customHeight="1" x14ac:dyDescent="0.4">
      <c r="A626" s="84">
        <v>1306</v>
      </c>
      <c r="B626" s="4" t="s">
        <v>908</v>
      </c>
      <c r="C626" s="10" t="s">
        <v>1203</v>
      </c>
      <c r="D626" s="2">
        <v>58</v>
      </c>
      <c r="E626" s="45" t="s">
        <v>1276</v>
      </c>
      <c r="F626" s="67" t="s">
        <v>1277</v>
      </c>
      <c r="G626" s="47" t="s">
        <v>14</v>
      </c>
      <c r="H626" s="7" t="s">
        <v>1278</v>
      </c>
      <c r="I626" s="59">
        <v>11.4</v>
      </c>
      <c r="J626" s="120">
        <v>0.28958333333333336</v>
      </c>
      <c r="K626" s="121"/>
      <c r="L626" s="60">
        <v>1.6402877697841727</v>
      </c>
      <c r="M626" s="115">
        <v>1224</v>
      </c>
      <c r="N626" s="8"/>
      <c r="Q626" s="8"/>
      <c r="R626" s="99"/>
      <c r="S626" s="27"/>
      <c r="T626" s="27"/>
    </row>
    <row r="627" spans="1:20" ht="13.4" customHeight="1" x14ac:dyDescent="0.4">
      <c r="A627" s="84">
        <v>1305</v>
      </c>
      <c r="B627" s="4" t="s">
        <v>908</v>
      </c>
      <c r="C627" s="10" t="s">
        <v>1203</v>
      </c>
      <c r="D627" s="2">
        <v>57</v>
      </c>
      <c r="E627" s="45" t="s">
        <v>1279</v>
      </c>
      <c r="F627" s="67" t="s">
        <v>1280</v>
      </c>
      <c r="G627" s="47" t="s">
        <v>14</v>
      </c>
      <c r="H627" s="7" t="s">
        <v>1281</v>
      </c>
      <c r="I627" s="59">
        <v>59.1</v>
      </c>
      <c r="J627" s="120">
        <v>0.15069444444444444</v>
      </c>
      <c r="K627" s="121"/>
      <c r="L627" s="63">
        <v>16.341013824884794</v>
      </c>
      <c r="M627" s="115">
        <v>592</v>
      </c>
      <c r="N627" s="8"/>
      <c r="Q627" s="8"/>
      <c r="R627" s="99"/>
      <c r="S627" s="27"/>
      <c r="T627" s="27"/>
    </row>
    <row r="628" spans="1:20" ht="13.4" customHeight="1" x14ac:dyDescent="0.4">
      <c r="A628" s="84">
        <v>1304</v>
      </c>
      <c r="B628" s="4" t="s">
        <v>908</v>
      </c>
      <c r="C628" s="10" t="s">
        <v>1203</v>
      </c>
      <c r="D628" s="2">
        <v>56</v>
      </c>
      <c r="E628" s="45" t="s">
        <v>1282</v>
      </c>
      <c r="F628" s="67" t="s">
        <v>1283</v>
      </c>
      <c r="G628" s="47" t="s">
        <v>14</v>
      </c>
      <c r="H628" s="7" t="s">
        <v>1284</v>
      </c>
      <c r="I628" s="59">
        <v>11.1</v>
      </c>
      <c r="J628" s="120">
        <v>0.11527777777777777</v>
      </c>
      <c r="K628" s="121"/>
      <c r="L628" s="65">
        <v>4.0120481927710845</v>
      </c>
      <c r="M628" s="115">
        <v>229</v>
      </c>
      <c r="N628" s="8"/>
      <c r="Q628" s="8"/>
      <c r="R628" s="99"/>
      <c r="S628" s="27"/>
      <c r="T628" s="27"/>
    </row>
    <row r="629" spans="1:20" ht="13.4" customHeight="1" x14ac:dyDescent="0.4">
      <c r="A629" s="84">
        <v>1303</v>
      </c>
      <c r="B629" s="4" t="s">
        <v>908</v>
      </c>
      <c r="C629" s="10" t="s">
        <v>1203</v>
      </c>
      <c r="D629" s="2">
        <v>55</v>
      </c>
      <c r="E629" s="45" t="s">
        <v>1285</v>
      </c>
      <c r="F629" s="67" t="s">
        <v>1286</v>
      </c>
      <c r="G629" s="47" t="s">
        <v>14</v>
      </c>
      <c r="H629" s="7" t="s">
        <v>4473</v>
      </c>
      <c r="I629" s="59">
        <v>13.5</v>
      </c>
      <c r="J629" s="120">
        <v>0.19722222222222222</v>
      </c>
      <c r="K629" s="121"/>
      <c r="L629" s="60">
        <v>2.852112676056338</v>
      </c>
      <c r="M629" s="115">
        <v>925</v>
      </c>
      <c r="N629" s="8"/>
      <c r="Q629" s="8"/>
      <c r="R629" s="99"/>
      <c r="S629" s="27"/>
      <c r="T629" s="27"/>
    </row>
    <row r="630" spans="1:20" ht="13.4" customHeight="1" x14ac:dyDescent="0.4">
      <c r="A630" s="84">
        <v>1302</v>
      </c>
      <c r="B630" s="4" t="s">
        <v>908</v>
      </c>
      <c r="C630" s="10" t="s">
        <v>1203</v>
      </c>
      <c r="D630" s="2">
        <v>54</v>
      </c>
      <c r="E630" s="45" t="s">
        <v>1287</v>
      </c>
      <c r="F630" s="67" t="s">
        <v>1288</v>
      </c>
      <c r="G630" s="47" t="s">
        <v>14</v>
      </c>
      <c r="H630" s="7" t="s">
        <v>1289</v>
      </c>
      <c r="I630" s="59">
        <v>14.6</v>
      </c>
      <c r="J630" s="120">
        <v>0.19236111111111112</v>
      </c>
      <c r="K630" s="121"/>
      <c r="L630" s="60">
        <v>3.162454873646209</v>
      </c>
      <c r="M630" s="115">
        <v>1130</v>
      </c>
      <c r="N630" s="8"/>
      <c r="Q630" s="8"/>
      <c r="R630" s="99"/>
      <c r="S630" s="27"/>
      <c r="T630" s="27"/>
    </row>
    <row r="631" spans="1:20" ht="13.4" customHeight="1" x14ac:dyDescent="0.4">
      <c r="A631" s="84">
        <v>1301</v>
      </c>
      <c r="B631" s="4" t="s">
        <v>908</v>
      </c>
      <c r="C631" s="10" t="s">
        <v>1203</v>
      </c>
      <c r="D631" s="2">
        <v>53</v>
      </c>
      <c r="E631" s="45" t="s">
        <v>1290</v>
      </c>
      <c r="F631" s="67" t="s">
        <v>1291</v>
      </c>
      <c r="G631" s="47" t="s">
        <v>14</v>
      </c>
      <c r="H631" s="7" t="s">
        <v>1292</v>
      </c>
      <c r="I631" s="59">
        <v>37.299999999999997</v>
      </c>
      <c r="J631" s="120">
        <v>0.13819444444444443</v>
      </c>
      <c r="K631" s="121"/>
      <c r="L631" s="63">
        <v>11.246231155778894</v>
      </c>
      <c r="M631" s="115">
        <v>639</v>
      </c>
      <c r="N631" s="8"/>
      <c r="Q631" s="8"/>
      <c r="R631" s="99"/>
      <c r="S631" s="27"/>
      <c r="T631" s="27"/>
    </row>
    <row r="632" spans="1:20" ht="13.4" customHeight="1" x14ac:dyDescent="0.4">
      <c r="A632" s="84">
        <v>1300</v>
      </c>
      <c r="B632" s="4" t="s">
        <v>908</v>
      </c>
      <c r="C632" s="10" t="s">
        <v>1203</v>
      </c>
      <c r="D632" s="2">
        <v>52</v>
      </c>
      <c r="E632" s="45" t="s">
        <v>1293</v>
      </c>
      <c r="F632" s="67" t="s">
        <v>1294</v>
      </c>
      <c r="G632" s="47" t="s">
        <v>14</v>
      </c>
      <c r="H632" s="7" t="s">
        <v>1295</v>
      </c>
      <c r="I632" s="59">
        <v>10.4</v>
      </c>
      <c r="J632" s="120">
        <v>0.125</v>
      </c>
      <c r="K632" s="121"/>
      <c r="L632" s="60">
        <v>3.33</v>
      </c>
      <c r="M632" s="115">
        <v>580</v>
      </c>
      <c r="N632" s="8"/>
      <c r="Q632" s="8"/>
      <c r="R632" s="99"/>
      <c r="S632" s="27"/>
      <c r="T632" s="27"/>
    </row>
    <row r="633" spans="1:20" ht="13.4" customHeight="1" x14ac:dyDescent="0.4">
      <c r="A633" s="84">
        <v>1299</v>
      </c>
      <c r="B633" s="4" t="s">
        <v>908</v>
      </c>
      <c r="C633" s="10" t="s">
        <v>1203</v>
      </c>
      <c r="D633" s="2">
        <v>51</v>
      </c>
      <c r="E633" s="45" t="s">
        <v>1296</v>
      </c>
      <c r="F633" s="67" t="s">
        <v>1297</v>
      </c>
      <c r="G633" s="47" t="s">
        <v>14</v>
      </c>
      <c r="H633" s="7" t="s">
        <v>1298</v>
      </c>
      <c r="I633" s="59">
        <v>28.9</v>
      </c>
      <c r="J633" s="120">
        <v>0.12430555555555556</v>
      </c>
      <c r="K633" s="121"/>
      <c r="L633" s="60">
        <v>9.6871508379888258</v>
      </c>
      <c r="M633" s="115">
        <v>433</v>
      </c>
      <c r="N633" s="8"/>
      <c r="Q633" s="8"/>
      <c r="R633" s="99"/>
      <c r="S633" s="27"/>
      <c r="T633" s="27"/>
    </row>
    <row r="634" spans="1:20" ht="13.4" customHeight="1" x14ac:dyDescent="0.4">
      <c r="A634" s="84">
        <v>1298</v>
      </c>
      <c r="B634" s="4" t="s">
        <v>908</v>
      </c>
      <c r="C634" s="10" t="s">
        <v>1203</v>
      </c>
      <c r="D634" s="2">
        <v>50</v>
      </c>
      <c r="E634" s="45" t="s">
        <v>1299</v>
      </c>
      <c r="F634" s="67" t="s">
        <v>1300</v>
      </c>
      <c r="G634" s="47" t="s">
        <v>14</v>
      </c>
      <c r="H634" s="7" t="s">
        <v>1301</v>
      </c>
      <c r="I634" s="59">
        <v>10.5</v>
      </c>
      <c r="J634" s="120">
        <v>0.14375000000000002</v>
      </c>
      <c r="K634" s="121"/>
      <c r="L634" s="60">
        <v>3.0434782608695654</v>
      </c>
      <c r="M634" s="115">
        <v>969</v>
      </c>
      <c r="N634" s="8"/>
      <c r="Q634" s="8"/>
      <c r="R634" s="99"/>
      <c r="S634" s="27"/>
      <c r="T634" s="27"/>
    </row>
    <row r="635" spans="1:20" ht="13.4" customHeight="1" x14ac:dyDescent="0.4">
      <c r="A635" s="84">
        <v>1297</v>
      </c>
      <c r="B635" s="4" t="s">
        <v>908</v>
      </c>
      <c r="C635" s="10" t="s">
        <v>1203</v>
      </c>
      <c r="D635" s="2">
        <v>49</v>
      </c>
      <c r="E635" s="45" t="s">
        <v>1302</v>
      </c>
      <c r="F635" s="67" t="s">
        <v>1303</v>
      </c>
      <c r="G635" s="47" t="s">
        <v>14</v>
      </c>
      <c r="H635" s="7" t="s">
        <v>1304</v>
      </c>
      <c r="I635" s="59">
        <v>54.5</v>
      </c>
      <c r="J635" s="120">
        <v>0.1388888888888889</v>
      </c>
      <c r="K635" s="121"/>
      <c r="L635" s="63">
        <v>16.350000000000001</v>
      </c>
      <c r="M635" s="115">
        <v>375</v>
      </c>
      <c r="N635" s="8"/>
      <c r="Q635" s="8"/>
      <c r="R635" s="99"/>
      <c r="S635" s="27"/>
      <c r="T635" s="27"/>
    </row>
    <row r="636" spans="1:20" ht="13.4" customHeight="1" x14ac:dyDescent="0.4">
      <c r="A636" s="84">
        <v>1296</v>
      </c>
      <c r="B636" s="4" t="s">
        <v>908</v>
      </c>
      <c r="C636" s="10" t="s">
        <v>1203</v>
      </c>
      <c r="D636" s="2">
        <v>48</v>
      </c>
      <c r="E636" s="45" t="s">
        <v>1305</v>
      </c>
      <c r="F636" s="67" t="s">
        <v>1306</v>
      </c>
      <c r="G636" s="47" t="s">
        <v>14</v>
      </c>
      <c r="H636" s="7" t="s">
        <v>1307</v>
      </c>
      <c r="I636" s="59">
        <v>9.1</v>
      </c>
      <c r="J636" s="120">
        <v>0.11319444444444444</v>
      </c>
      <c r="K636" s="121"/>
      <c r="L636" s="60">
        <v>3.3496932515337421</v>
      </c>
      <c r="M636" s="115">
        <v>480</v>
      </c>
      <c r="N636" s="8"/>
      <c r="Q636" s="8"/>
      <c r="R636" s="99"/>
      <c r="S636" s="27"/>
      <c r="T636" s="27"/>
    </row>
    <row r="637" spans="1:20" ht="13.4" customHeight="1" x14ac:dyDescent="0.4">
      <c r="A637" s="84">
        <v>1295</v>
      </c>
      <c r="B637" s="4" t="s">
        <v>908</v>
      </c>
      <c r="C637" s="10" t="s">
        <v>1203</v>
      </c>
      <c r="D637" s="2">
        <v>47</v>
      </c>
      <c r="E637" s="45" t="s">
        <v>1308</v>
      </c>
      <c r="F637" s="67" t="s">
        <v>1309</v>
      </c>
      <c r="G637" s="47" t="s">
        <v>14</v>
      </c>
      <c r="H637" s="7" t="s">
        <v>1310</v>
      </c>
      <c r="I637" s="59">
        <v>10.6</v>
      </c>
      <c r="J637" s="120">
        <v>0.1673611111111111</v>
      </c>
      <c r="K637" s="121"/>
      <c r="L637" s="60">
        <v>2.6390041493775933</v>
      </c>
      <c r="M637" s="115" t="s">
        <v>1311</v>
      </c>
      <c r="N637" s="8"/>
      <c r="Q637" s="8"/>
      <c r="R637" s="99"/>
      <c r="S637" s="27"/>
      <c r="T637" s="27"/>
    </row>
    <row r="638" spans="1:20" ht="13.4" customHeight="1" x14ac:dyDescent="0.4">
      <c r="A638" s="84">
        <v>1294</v>
      </c>
      <c r="B638" s="4" t="s">
        <v>908</v>
      </c>
      <c r="C638" s="10" t="s">
        <v>1203</v>
      </c>
      <c r="D638" s="2">
        <v>46</v>
      </c>
      <c r="E638" s="45" t="s">
        <v>1312</v>
      </c>
      <c r="F638" s="67" t="s">
        <v>1313</v>
      </c>
      <c r="G638" s="47" t="s">
        <v>14</v>
      </c>
      <c r="H638" s="7" t="s">
        <v>1314</v>
      </c>
      <c r="I638" s="59">
        <v>11</v>
      </c>
      <c r="J638" s="120">
        <v>0.12430555555555556</v>
      </c>
      <c r="K638" s="121"/>
      <c r="L638" s="60">
        <v>3.6871508379888267</v>
      </c>
      <c r="M638" s="115">
        <v>639</v>
      </c>
      <c r="N638" s="8"/>
      <c r="Q638" s="8"/>
      <c r="R638" s="99"/>
      <c r="S638" s="27"/>
      <c r="T638" s="27"/>
    </row>
    <row r="639" spans="1:20" ht="13.4" customHeight="1" x14ac:dyDescent="0.4">
      <c r="A639" s="84">
        <v>1293</v>
      </c>
      <c r="B639" s="4" t="s">
        <v>908</v>
      </c>
      <c r="C639" s="10" t="s">
        <v>1203</v>
      </c>
      <c r="D639" s="2">
        <v>45</v>
      </c>
      <c r="E639" s="45" t="s">
        <v>1315</v>
      </c>
      <c r="F639" s="67" t="s">
        <v>1316</v>
      </c>
      <c r="G639" s="47" t="s">
        <v>14</v>
      </c>
      <c r="H639" s="7" t="s">
        <v>1317</v>
      </c>
      <c r="I639" s="59">
        <v>12.5</v>
      </c>
      <c r="J639" s="120">
        <v>0.12083333333333333</v>
      </c>
      <c r="K639" s="121"/>
      <c r="L639" s="65">
        <v>4.3103448275862064</v>
      </c>
      <c r="M639" s="115">
        <v>207</v>
      </c>
      <c r="N639" s="8"/>
      <c r="Q639" s="8"/>
      <c r="R639" s="99"/>
      <c r="S639" s="27"/>
      <c r="T639" s="27"/>
    </row>
    <row r="640" spans="1:20" ht="13.4" customHeight="1" x14ac:dyDescent="0.4">
      <c r="A640" s="84">
        <v>1292</v>
      </c>
      <c r="B640" s="4" t="s">
        <v>908</v>
      </c>
      <c r="C640" s="10" t="s">
        <v>1203</v>
      </c>
      <c r="D640" s="2">
        <v>44</v>
      </c>
      <c r="E640" s="45" t="s">
        <v>1318</v>
      </c>
      <c r="F640" s="67" t="s">
        <v>1319</v>
      </c>
      <c r="G640" s="47" t="s">
        <v>14</v>
      </c>
      <c r="H640" s="7" t="s">
        <v>4563</v>
      </c>
      <c r="I640" s="59">
        <v>39.4</v>
      </c>
      <c r="J640" s="120">
        <v>0.10416666666666667</v>
      </c>
      <c r="K640" s="121"/>
      <c r="L640" s="63">
        <v>15.759999999999998</v>
      </c>
      <c r="M640" s="115">
        <v>845</v>
      </c>
      <c r="N640" s="8"/>
      <c r="Q640" s="8"/>
      <c r="R640" s="99"/>
      <c r="S640" s="27"/>
      <c r="T640" s="27"/>
    </row>
    <row r="641" spans="1:20" ht="13.4" customHeight="1" x14ac:dyDescent="0.4">
      <c r="A641" s="84">
        <v>1291</v>
      </c>
      <c r="B641" s="4" t="s">
        <v>908</v>
      </c>
      <c r="C641" s="10" t="s">
        <v>1203</v>
      </c>
      <c r="D641" s="2">
        <v>43</v>
      </c>
      <c r="E641" s="45" t="s">
        <v>1320</v>
      </c>
      <c r="F641" s="67" t="s">
        <v>1321</v>
      </c>
      <c r="G641" s="47" t="s">
        <v>14</v>
      </c>
      <c r="H641" s="7" t="s">
        <v>1322</v>
      </c>
      <c r="I641" s="59">
        <v>8.5</v>
      </c>
      <c r="J641" s="120">
        <v>0.14166666666666666</v>
      </c>
      <c r="K641" s="121"/>
      <c r="L641" s="60">
        <v>2.5</v>
      </c>
      <c r="M641" s="115">
        <v>853</v>
      </c>
      <c r="N641" s="8"/>
      <c r="Q641" s="8"/>
      <c r="R641" s="99"/>
      <c r="S641" s="27"/>
      <c r="T641" s="27"/>
    </row>
    <row r="642" spans="1:20" ht="13.4" customHeight="1" x14ac:dyDescent="0.4">
      <c r="A642" s="84">
        <v>1290</v>
      </c>
      <c r="B642" s="4" t="s">
        <v>908</v>
      </c>
      <c r="C642" s="10" t="s">
        <v>1203</v>
      </c>
      <c r="D642" s="2">
        <v>42</v>
      </c>
      <c r="E642" s="45" t="s">
        <v>1323</v>
      </c>
      <c r="F642" s="67" t="s">
        <v>1324</v>
      </c>
      <c r="G642" s="47" t="s">
        <v>14</v>
      </c>
      <c r="H642" s="7" t="s">
        <v>1325</v>
      </c>
      <c r="I642" s="59">
        <v>9.6</v>
      </c>
      <c r="J642" s="120">
        <v>8.6805555555555566E-2</v>
      </c>
      <c r="K642" s="121"/>
      <c r="L642" s="65">
        <v>4.6079999999999997</v>
      </c>
      <c r="M642" s="115">
        <v>158</v>
      </c>
      <c r="N642" s="8"/>
      <c r="Q642" s="8"/>
      <c r="R642" s="99"/>
      <c r="S642" s="27"/>
      <c r="T642" s="27"/>
    </row>
    <row r="643" spans="1:20" ht="13.4" customHeight="1" x14ac:dyDescent="0.4">
      <c r="A643" s="84">
        <v>1289</v>
      </c>
      <c r="B643" s="4" t="s">
        <v>908</v>
      </c>
      <c r="C643" s="10" t="s">
        <v>1203</v>
      </c>
      <c r="D643" s="2">
        <v>41</v>
      </c>
      <c r="E643" s="45" t="s">
        <v>1326</v>
      </c>
      <c r="F643" s="67" t="s">
        <v>1327</v>
      </c>
      <c r="G643" s="47" t="s">
        <v>14</v>
      </c>
      <c r="H643" s="7" t="s">
        <v>1328</v>
      </c>
      <c r="I643" s="59">
        <v>10.7</v>
      </c>
      <c r="J643" s="120">
        <v>0.11944444444444445</v>
      </c>
      <c r="K643" s="121"/>
      <c r="L643" s="60">
        <v>3.7325581395348832</v>
      </c>
      <c r="M643" s="115">
        <v>877</v>
      </c>
      <c r="N643" s="3" t="s">
        <v>15</v>
      </c>
      <c r="Q643" s="3"/>
      <c r="R643" s="3"/>
      <c r="S643" s="27"/>
      <c r="T643" s="27"/>
    </row>
    <row r="644" spans="1:20" ht="13.4" customHeight="1" x14ac:dyDescent="0.4">
      <c r="A644" s="84">
        <v>1288</v>
      </c>
      <c r="B644" s="4" t="s">
        <v>908</v>
      </c>
      <c r="C644" s="10" t="s">
        <v>1203</v>
      </c>
      <c r="D644" s="2">
        <v>40</v>
      </c>
      <c r="E644" s="45" t="s">
        <v>1329</v>
      </c>
      <c r="F644" s="67" t="s">
        <v>1330</v>
      </c>
      <c r="G644" s="47" t="s">
        <v>14</v>
      </c>
      <c r="H644" s="7" t="s">
        <v>1331</v>
      </c>
      <c r="I644" s="59">
        <v>66.599999999999994</v>
      </c>
      <c r="J644" s="120">
        <v>0.15902777777777777</v>
      </c>
      <c r="K644" s="121"/>
      <c r="L644" s="63">
        <v>17.449781659388645</v>
      </c>
      <c r="M644" s="115">
        <v>314</v>
      </c>
      <c r="N644" s="8"/>
      <c r="Q644" s="8"/>
      <c r="R644" s="99"/>
      <c r="S644" s="27"/>
      <c r="T644" s="27"/>
    </row>
    <row r="645" spans="1:20" ht="13.4" customHeight="1" x14ac:dyDescent="0.4">
      <c r="A645" s="84">
        <v>1287</v>
      </c>
      <c r="B645" s="4" t="s">
        <v>908</v>
      </c>
      <c r="C645" s="10" t="s">
        <v>1203</v>
      </c>
      <c r="D645" s="2">
        <v>39</v>
      </c>
      <c r="E645" s="45" t="s">
        <v>1332</v>
      </c>
      <c r="F645" s="67" t="s">
        <v>1333</v>
      </c>
      <c r="G645" s="47" t="s">
        <v>14</v>
      </c>
      <c r="H645" s="7" t="s">
        <v>1334</v>
      </c>
      <c r="I645" s="59">
        <v>11.9</v>
      </c>
      <c r="J645" s="120">
        <v>0.11458333333333333</v>
      </c>
      <c r="K645" s="121"/>
      <c r="L645" s="65">
        <v>4.3272727272727272</v>
      </c>
      <c r="M645" s="115">
        <v>357</v>
      </c>
      <c r="N645" s="8"/>
      <c r="Q645" s="8"/>
      <c r="R645" s="99"/>
      <c r="S645" s="27"/>
      <c r="T645" s="27"/>
    </row>
    <row r="646" spans="1:20" ht="13.4" customHeight="1" x14ac:dyDescent="0.4">
      <c r="A646" s="84">
        <v>1286</v>
      </c>
      <c r="B646" s="4" t="s">
        <v>908</v>
      </c>
      <c r="C646" s="10" t="s">
        <v>1203</v>
      </c>
      <c r="D646" s="2">
        <v>38</v>
      </c>
      <c r="E646" s="45" t="s">
        <v>1335</v>
      </c>
      <c r="F646" s="67" t="s">
        <v>1336</v>
      </c>
      <c r="G646" s="47" t="s">
        <v>14</v>
      </c>
      <c r="H646" s="7" t="s">
        <v>4930</v>
      </c>
      <c r="I646" s="59">
        <v>48.5</v>
      </c>
      <c r="J646" s="120">
        <v>0.12986111111111112</v>
      </c>
      <c r="K646" s="121"/>
      <c r="L646" s="63">
        <v>15.561497326203209</v>
      </c>
      <c r="M646" s="115">
        <v>273</v>
      </c>
      <c r="N646" s="8"/>
      <c r="Q646" s="8"/>
      <c r="R646" s="99"/>
      <c r="S646" s="27"/>
      <c r="T646" s="27"/>
    </row>
    <row r="647" spans="1:20" ht="13.4" customHeight="1" x14ac:dyDescent="0.4">
      <c r="A647" s="84">
        <v>1285</v>
      </c>
      <c r="B647" s="4" t="s">
        <v>908</v>
      </c>
      <c r="C647" s="10" t="s">
        <v>1203</v>
      </c>
      <c r="D647" s="2">
        <v>37</v>
      </c>
      <c r="E647" s="45" t="s">
        <v>1337</v>
      </c>
      <c r="F647" s="67" t="s">
        <v>1338</v>
      </c>
      <c r="G647" s="47" t="s">
        <v>14</v>
      </c>
      <c r="H647" s="7" t="s">
        <v>1339</v>
      </c>
      <c r="I647" s="59">
        <v>10.5</v>
      </c>
      <c r="J647" s="120">
        <v>0.12013888888888889</v>
      </c>
      <c r="K647" s="121"/>
      <c r="L647" s="60">
        <v>3.6416184971098264</v>
      </c>
      <c r="M647" s="115">
        <v>295</v>
      </c>
      <c r="N647" s="8"/>
      <c r="Q647" s="8"/>
      <c r="R647" s="99"/>
      <c r="S647" s="27"/>
      <c r="T647" s="27"/>
    </row>
    <row r="648" spans="1:20" ht="13.4" customHeight="1" x14ac:dyDescent="0.4">
      <c r="A648" s="84">
        <v>1284</v>
      </c>
      <c r="B648" s="4" t="s">
        <v>908</v>
      </c>
      <c r="C648" s="10" t="s">
        <v>1203</v>
      </c>
      <c r="D648" s="2">
        <v>36</v>
      </c>
      <c r="E648" s="45" t="s">
        <v>1340</v>
      </c>
      <c r="F648" s="67" t="s">
        <v>1341</v>
      </c>
      <c r="G648" s="47" t="s">
        <v>14</v>
      </c>
      <c r="H648" s="7" t="s">
        <v>1342</v>
      </c>
      <c r="I648" s="59">
        <v>13.4</v>
      </c>
      <c r="J648" s="120">
        <v>0.16874999999999998</v>
      </c>
      <c r="K648" s="121"/>
      <c r="L648" s="60">
        <v>3.308641975308642</v>
      </c>
      <c r="M648" s="115">
        <v>969</v>
      </c>
      <c r="N648" s="3" t="s">
        <v>15</v>
      </c>
      <c r="Q648" s="3"/>
      <c r="R648" s="3"/>
      <c r="S648" s="27"/>
      <c r="T648" s="27"/>
    </row>
    <row r="649" spans="1:20" ht="13.4" customHeight="1" x14ac:dyDescent="0.4">
      <c r="A649" s="84">
        <v>1283</v>
      </c>
      <c r="B649" s="4" t="s">
        <v>908</v>
      </c>
      <c r="C649" s="10" t="s">
        <v>1203</v>
      </c>
      <c r="D649" s="2">
        <v>35</v>
      </c>
      <c r="E649" s="45" t="s">
        <v>1343</v>
      </c>
      <c r="F649" s="67" t="s">
        <v>1344</v>
      </c>
      <c r="G649" s="47" t="s">
        <v>14</v>
      </c>
      <c r="H649" s="7" t="s">
        <v>1345</v>
      </c>
      <c r="I649" s="59">
        <v>88.3</v>
      </c>
      <c r="J649" s="120">
        <v>0.20555555555555557</v>
      </c>
      <c r="K649" s="121"/>
      <c r="L649" s="63">
        <v>17.898648648648646</v>
      </c>
      <c r="M649" s="115">
        <v>279</v>
      </c>
      <c r="N649" s="8"/>
      <c r="Q649" s="8"/>
      <c r="R649" s="99"/>
      <c r="S649" s="27"/>
      <c r="T649" s="27"/>
    </row>
    <row r="650" spans="1:20" ht="13.4" customHeight="1" x14ac:dyDescent="0.4">
      <c r="A650" s="84">
        <v>1282</v>
      </c>
      <c r="B650" s="4" t="s">
        <v>908</v>
      </c>
      <c r="C650" s="10" t="s">
        <v>1203</v>
      </c>
      <c r="D650" s="2">
        <v>34</v>
      </c>
      <c r="E650" s="45" t="s">
        <v>1346</v>
      </c>
      <c r="F650" s="67" t="s">
        <v>1347</v>
      </c>
      <c r="G650" s="47" t="s">
        <v>14</v>
      </c>
      <c r="H650" s="7" t="s">
        <v>1348</v>
      </c>
      <c r="I650" s="59">
        <v>8.3000000000000007</v>
      </c>
      <c r="J650" s="120">
        <v>7.9166666666666663E-2</v>
      </c>
      <c r="K650" s="121"/>
      <c r="L650" s="65">
        <v>4.3684210526315796</v>
      </c>
      <c r="M650" s="115">
        <v>169</v>
      </c>
      <c r="N650" s="8"/>
      <c r="Q650" s="8"/>
      <c r="R650" s="99"/>
      <c r="S650" s="27"/>
      <c r="T650" s="27"/>
    </row>
    <row r="651" spans="1:20" ht="13.4" customHeight="1" x14ac:dyDescent="0.4">
      <c r="A651" s="84">
        <v>1281</v>
      </c>
      <c r="B651" s="4" t="s">
        <v>908</v>
      </c>
      <c r="C651" s="10" t="s">
        <v>1203</v>
      </c>
      <c r="D651" s="2">
        <v>33</v>
      </c>
      <c r="E651" s="45" t="s">
        <v>1349</v>
      </c>
      <c r="F651" s="67" t="s">
        <v>1350</v>
      </c>
      <c r="G651" s="47" t="s">
        <v>14</v>
      </c>
      <c r="H651" s="7" t="s">
        <v>1351</v>
      </c>
      <c r="I651" s="59">
        <v>69.599999999999994</v>
      </c>
      <c r="J651" s="120">
        <v>0.17500000000000002</v>
      </c>
      <c r="K651" s="121"/>
      <c r="L651" s="63">
        <v>16.571428571428569</v>
      </c>
      <c r="M651" s="115">
        <v>1227</v>
      </c>
      <c r="N651" s="8"/>
      <c r="Q651" s="8"/>
      <c r="R651" s="99"/>
      <c r="S651" s="27"/>
      <c r="T651" s="27"/>
    </row>
    <row r="652" spans="1:20" ht="13.4" customHeight="1" x14ac:dyDescent="0.4">
      <c r="A652" s="84">
        <v>1280</v>
      </c>
      <c r="B652" s="4" t="s">
        <v>908</v>
      </c>
      <c r="C652" s="10" t="s">
        <v>1203</v>
      </c>
      <c r="D652" s="2">
        <v>32</v>
      </c>
      <c r="E652" s="45" t="s">
        <v>1352</v>
      </c>
      <c r="F652" s="67" t="s">
        <v>1353</v>
      </c>
      <c r="G652" s="47" t="s">
        <v>14</v>
      </c>
      <c r="H652" s="7" t="s">
        <v>1354</v>
      </c>
      <c r="I652" s="59">
        <v>8.6999999999999993</v>
      </c>
      <c r="J652" s="120">
        <v>9.5138888888888884E-2</v>
      </c>
      <c r="K652" s="121"/>
      <c r="L652" s="60">
        <v>3.8102189781021898</v>
      </c>
      <c r="M652" s="115">
        <v>231</v>
      </c>
      <c r="N652" s="8"/>
      <c r="Q652" s="8"/>
      <c r="R652" s="99"/>
      <c r="S652" s="27"/>
      <c r="T652" s="27"/>
    </row>
    <row r="653" spans="1:20" ht="13.4" customHeight="1" x14ac:dyDescent="0.4">
      <c r="A653" s="84">
        <v>1279</v>
      </c>
      <c r="B653" s="4" t="s">
        <v>908</v>
      </c>
      <c r="C653" s="10" t="s">
        <v>1203</v>
      </c>
      <c r="D653" s="2">
        <v>31</v>
      </c>
      <c r="E653" s="45" t="s">
        <v>1355</v>
      </c>
      <c r="F653" s="67" t="s">
        <v>1356</v>
      </c>
      <c r="G653" s="47" t="s">
        <v>14</v>
      </c>
      <c r="H653" s="7" t="s">
        <v>1357</v>
      </c>
      <c r="I653" s="59">
        <v>11.7</v>
      </c>
      <c r="J653" s="120">
        <v>0.12291666666666667</v>
      </c>
      <c r="K653" s="121"/>
      <c r="L653" s="60">
        <v>3.9661016949152543</v>
      </c>
      <c r="M653" s="115">
        <v>494</v>
      </c>
      <c r="N653" s="8"/>
      <c r="Q653" s="8"/>
      <c r="R653" s="99"/>
      <c r="S653" s="27"/>
      <c r="T653" s="27"/>
    </row>
    <row r="654" spans="1:20" ht="13.4" customHeight="1" x14ac:dyDescent="0.4">
      <c r="A654" s="84">
        <v>1278</v>
      </c>
      <c r="B654" s="4" t="s">
        <v>908</v>
      </c>
      <c r="C654" s="10" t="s">
        <v>1203</v>
      </c>
      <c r="D654" s="2">
        <v>30</v>
      </c>
      <c r="E654" s="45" t="s">
        <v>1358</v>
      </c>
      <c r="F654" s="67" t="s">
        <v>1359</v>
      </c>
      <c r="G654" s="47" t="s">
        <v>14</v>
      </c>
      <c r="H654" s="7" t="s">
        <v>1360</v>
      </c>
      <c r="I654" s="59">
        <v>17.899999999999999</v>
      </c>
      <c r="J654" s="120">
        <v>0.21180555555555555</v>
      </c>
      <c r="K654" s="121"/>
      <c r="L654" s="60">
        <v>3.5213114754098354</v>
      </c>
      <c r="M654" s="115">
        <v>1295</v>
      </c>
      <c r="N654" s="3" t="s">
        <v>15</v>
      </c>
      <c r="Q654" s="3"/>
      <c r="R654" s="3"/>
      <c r="S654" s="27"/>
      <c r="T654" s="27"/>
    </row>
    <row r="655" spans="1:20" ht="13.4" customHeight="1" x14ac:dyDescent="0.4">
      <c r="A655" s="84">
        <v>1277</v>
      </c>
      <c r="B655" s="4" t="s">
        <v>1361</v>
      </c>
      <c r="C655" s="10" t="s">
        <v>1362</v>
      </c>
      <c r="D655" s="2">
        <v>276</v>
      </c>
      <c r="E655" s="45" t="s">
        <v>1363</v>
      </c>
      <c r="F655" s="67" t="s">
        <v>1364</v>
      </c>
      <c r="G655" s="47" t="s">
        <v>14</v>
      </c>
      <c r="H655" s="7" t="s">
        <v>1365</v>
      </c>
      <c r="I655" s="59">
        <v>65.5</v>
      </c>
      <c r="J655" s="120">
        <v>0.17291666666666669</v>
      </c>
      <c r="K655" s="121"/>
      <c r="L655" s="63">
        <v>15.783132530120483</v>
      </c>
      <c r="M655" s="115">
        <v>332</v>
      </c>
      <c r="N655" s="8"/>
      <c r="Q655" s="8"/>
      <c r="R655" s="99"/>
      <c r="S655" s="27"/>
      <c r="T655" s="27"/>
    </row>
    <row r="656" spans="1:20" ht="13.4" customHeight="1" x14ac:dyDescent="0.4">
      <c r="A656" s="84">
        <v>1276</v>
      </c>
      <c r="B656" s="4" t="s">
        <v>1361</v>
      </c>
      <c r="C656" s="10" t="s">
        <v>1362</v>
      </c>
      <c r="D656" s="2">
        <v>275</v>
      </c>
      <c r="E656" s="45" t="s">
        <v>1366</v>
      </c>
      <c r="F656" s="67" t="s">
        <v>1367</v>
      </c>
      <c r="G656" s="47" t="s">
        <v>14</v>
      </c>
      <c r="H656" s="7" t="s">
        <v>1368</v>
      </c>
      <c r="I656" s="59">
        <v>11.7</v>
      </c>
      <c r="J656" s="120">
        <v>0.125</v>
      </c>
      <c r="K656" s="121"/>
      <c r="L656" s="60">
        <v>3.9</v>
      </c>
      <c r="M656" s="115">
        <v>266</v>
      </c>
      <c r="N656" s="8"/>
      <c r="Q656" s="8"/>
      <c r="R656" s="99"/>
      <c r="S656" s="27"/>
      <c r="T656" s="27"/>
    </row>
    <row r="657" spans="1:20" ht="13.4" customHeight="1" x14ac:dyDescent="0.4">
      <c r="A657" s="84">
        <v>1275</v>
      </c>
      <c r="B657" s="4" t="s">
        <v>1361</v>
      </c>
      <c r="C657" s="10" t="s">
        <v>1362</v>
      </c>
      <c r="D657" s="2">
        <v>274</v>
      </c>
      <c r="E657" s="45" t="s">
        <v>1369</v>
      </c>
      <c r="F657" s="67" t="s">
        <v>1370</v>
      </c>
      <c r="G657" s="47" t="s">
        <v>14</v>
      </c>
      <c r="H657" s="7" t="s">
        <v>1371</v>
      </c>
      <c r="I657" s="59">
        <v>9.9</v>
      </c>
      <c r="J657" s="120">
        <v>0.21597222222222223</v>
      </c>
      <c r="K657" s="121"/>
      <c r="L657" s="60">
        <v>1.9099678456591642</v>
      </c>
      <c r="M657" s="115">
        <v>999</v>
      </c>
      <c r="N657" s="8"/>
      <c r="Q657" s="8"/>
      <c r="R657" s="99"/>
      <c r="S657" s="27"/>
      <c r="T657" s="27"/>
    </row>
    <row r="658" spans="1:20" ht="13.4" customHeight="1" x14ac:dyDescent="0.4">
      <c r="A658" s="84">
        <v>1274</v>
      </c>
      <c r="B658" s="4" t="s">
        <v>1361</v>
      </c>
      <c r="C658" s="10" t="s">
        <v>1362</v>
      </c>
      <c r="D658" s="2">
        <v>273</v>
      </c>
      <c r="E658" s="45" t="s">
        <v>1372</v>
      </c>
      <c r="F658" s="67" t="s">
        <v>1373</v>
      </c>
      <c r="G658" s="47" t="s">
        <v>14</v>
      </c>
      <c r="H658" s="7" t="s">
        <v>1374</v>
      </c>
      <c r="I658" s="59">
        <v>9.9</v>
      </c>
      <c r="J658" s="120">
        <v>0.10069444444444443</v>
      </c>
      <c r="K658" s="121"/>
      <c r="L658" s="65">
        <v>4.0965517241379317</v>
      </c>
      <c r="M658" s="115">
        <v>270</v>
      </c>
      <c r="N658" s="8"/>
      <c r="Q658" s="8"/>
      <c r="R658" s="99"/>
      <c r="S658" s="27"/>
      <c r="T658" s="27"/>
    </row>
    <row r="659" spans="1:20" ht="13.4" customHeight="1" x14ac:dyDescent="0.4">
      <c r="A659" s="84">
        <v>1273</v>
      </c>
      <c r="B659" s="4" t="s">
        <v>1361</v>
      </c>
      <c r="C659" s="10" t="s">
        <v>1362</v>
      </c>
      <c r="D659" s="2">
        <v>272</v>
      </c>
      <c r="E659" s="45" t="s">
        <v>1375</v>
      </c>
      <c r="F659" s="67" t="s">
        <v>1376</v>
      </c>
      <c r="G659" s="47" t="s">
        <v>14</v>
      </c>
      <c r="H659" s="7" t="s">
        <v>1377</v>
      </c>
      <c r="I659" s="59">
        <v>15</v>
      </c>
      <c r="J659" s="120">
        <v>0.17291666666666669</v>
      </c>
      <c r="K659" s="121"/>
      <c r="L659" s="60">
        <v>3.6144578313253009</v>
      </c>
      <c r="M659" s="115">
        <v>1263</v>
      </c>
      <c r="N659" s="3" t="s">
        <v>15</v>
      </c>
      <c r="Q659" s="3"/>
      <c r="R659" s="3"/>
      <c r="S659" s="27"/>
      <c r="T659" s="27"/>
    </row>
    <row r="660" spans="1:20" ht="13.4" customHeight="1" x14ac:dyDescent="0.4">
      <c r="A660" s="84">
        <v>1272</v>
      </c>
      <c r="B660" s="4" t="s">
        <v>1361</v>
      </c>
      <c r="C660" s="10" t="s">
        <v>1362</v>
      </c>
      <c r="D660" s="2">
        <v>271</v>
      </c>
      <c r="E660" s="45" t="s">
        <v>1378</v>
      </c>
      <c r="F660" s="67" t="s">
        <v>1379</v>
      </c>
      <c r="G660" s="47" t="s">
        <v>14</v>
      </c>
      <c r="H660" s="7" t="s">
        <v>1380</v>
      </c>
      <c r="I660" s="59">
        <v>69.599999999999994</v>
      </c>
      <c r="J660" s="120">
        <v>0.18541666666666667</v>
      </c>
      <c r="K660" s="121"/>
      <c r="L660" s="63">
        <v>15.640449438202248</v>
      </c>
      <c r="M660" s="115">
        <v>401</v>
      </c>
      <c r="N660" s="8"/>
      <c r="Q660" s="8"/>
      <c r="R660" s="99"/>
      <c r="S660" s="27"/>
      <c r="T660" s="27"/>
    </row>
    <row r="661" spans="1:20" ht="13.4" customHeight="1" x14ac:dyDescent="0.4">
      <c r="A661" s="84">
        <v>1271</v>
      </c>
      <c r="B661" s="4" t="s">
        <v>1361</v>
      </c>
      <c r="C661" s="10" t="s">
        <v>1362</v>
      </c>
      <c r="D661" s="2">
        <v>270</v>
      </c>
      <c r="E661" s="45" t="s">
        <v>1381</v>
      </c>
      <c r="F661" s="67" t="s">
        <v>1382</v>
      </c>
      <c r="G661" s="47" t="s">
        <v>14</v>
      </c>
      <c r="H661" s="7" t="s">
        <v>1383</v>
      </c>
      <c r="I661" s="59">
        <v>10.1</v>
      </c>
      <c r="J661" s="120">
        <v>0.10555555555555556</v>
      </c>
      <c r="K661" s="121"/>
      <c r="L661" s="60">
        <v>3.9868421052631575</v>
      </c>
      <c r="M661" s="115">
        <v>294</v>
      </c>
      <c r="N661" s="8"/>
      <c r="Q661" s="8"/>
      <c r="R661" s="99"/>
      <c r="S661" s="27"/>
      <c r="T661" s="27"/>
    </row>
    <row r="662" spans="1:20" ht="13.4" customHeight="1" x14ac:dyDescent="0.4">
      <c r="A662" s="84">
        <v>1270</v>
      </c>
      <c r="B662" s="4" t="s">
        <v>1361</v>
      </c>
      <c r="C662" s="10" t="s">
        <v>1362</v>
      </c>
      <c r="D662" s="2">
        <v>269</v>
      </c>
      <c r="E662" s="45" t="s">
        <v>1384</v>
      </c>
      <c r="F662" s="67" t="s">
        <v>1385</v>
      </c>
      <c r="G662" s="47" t="s">
        <v>14</v>
      </c>
      <c r="H662" s="7" t="s">
        <v>1386</v>
      </c>
      <c r="I662" s="59">
        <v>17</v>
      </c>
      <c r="J662" s="120">
        <v>0.22777777777777777</v>
      </c>
      <c r="K662" s="121"/>
      <c r="L662" s="60">
        <v>3.1097560975609757</v>
      </c>
      <c r="M662" s="115">
        <v>1212</v>
      </c>
      <c r="N662" s="3" t="s">
        <v>15</v>
      </c>
      <c r="Q662" s="3"/>
      <c r="R662" s="3"/>
      <c r="S662" s="27"/>
      <c r="T662" s="27"/>
    </row>
    <row r="663" spans="1:20" ht="13.4" customHeight="1" x14ac:dyDescent="0.4">
      <c r="A663" s="84">
        <v>1269</v>
      </c>
      <c r="B663" s="4" t="s">
        <v>1361</v>
      </c>
      <c r="C663" s="10" t="s">
        <v>1362</v>
      </c>
      <c r="D663" s="2">
        <v>268</v>
      </c>
      <c r="E663" s="45" t="s">
        <v>1387</v>
      </c>
      <c r="F663" s="67" t="s">
        <v>1388</v>
      </c>
      <c r="G663" s="47" t="s">
        <v>14</v>
      </c>
      <c r="H663" s="7" t="s">
        <v>1389</v>
      </c>
      <c r="I663" s="59">
        <v>54.4</v>
      </c>
      <c r="J663" s="120">
        <v>0.16597222222222222</v>
      </c>
      <c r="K663" s="121"/>
      <c r="L663" s="63">
        <v>13.656903765690377</v>
      </c>
      <c r="M663" s="115">
        <v>384</v>
      </c>
      <c r="N663" s="8"/>
      <c r="Q663" s="8"/>
      <c r="R663" s="99"/>
      <c r="S663" s="27"/>
      <c r="T663" s="27"/>
    </row>
    <row r="664" spans="1:20" ht="13.4" customHeight="1" x14ac:dyDescent="0.4">
      <c r="A664" s="84">
        <v>1268</v>
      </c>
      <c r="B664" s="4" t="s">
        <v>1361</v>
      </c>
      <c r="C664" s="10" t="s">
        <v>1362</v>
      </c>
      <c r="D664" s="2">
        <v>267</v>
      </c>
      <c r="E664" s="45" t="s">
        <v>1390</v>
      </c>
      <c r="F664" s="67" t="s">
        <v>1391</v>
      </c>
      <c r="G664" s="47" t="s">
        <v>14</v>
      </c>
      <c r="H664" s="7" t="s">
        <v>1392</v>
      </c>
      <c r="I664" s="59">
        <v>14.8</v>
      </c>
      <c r="J664" s="120">
        <v>0.21319444444444444</v>
      </c>
      <c r="K664" s="121"/>
      <c r="L664" s="60">
        <v>2.892508143322476</v>
      </c>
      <c r="M664" s="115">
        <v>1132</v>
      </c>
      <c r="N664" s="8"/>
      <c r="Q664" s="8"/>
      <c r="R664" s="99"/>
      <c r="S664" s="27"/>
      <c r="T664" s="27"/>
    </row>
    <row r="665" spans="1:20" ht="13.4" customHeight="1" x14ac:dyDescent="0.4">
      <c r="A665" s="84">
        <v>1267</v>
      </c>
      <c r="B665" s="4" t="s">
        <v>1361</v>
      </c>
      <c r="C665" s="10" t="s">
        <v>1362</v>
      </c>
      <c r="D665" s="2">
        <v>266</v>
      </c>
      <c r="E665" s="45" t="s">
        <v>1393</v>
      </c>
      <c r="F665" s="67" t="s">
        <v>1394</v>
      </c>
      <c r="G665" s="47" t="s">
        <v>14</v>
      </c>
      <c r="H665" s="7" t="s">
        <v>4609</v>
      </c>
      <c r="I665" s="59">
        <v>14.6</v>
      </c>
      <c r="J665" s="120">
        <v>0.27013888888888887</v>
      </c>
      <c r="K665" s="121"/>
      <c r="L665" s="60">
        <v>2.2519280205655527</v>
      </c>
      <c r="M665" s="115">
        <v>1348</v>
      </c>
      <c r="N665" s="8"/>
      <c r="Q665" s="8"/>
      <c r="R665" s="99"/>
      <c r="S665" s="27"/>
      <c r="T665" s="27"/>
    </row>
    <row r="666" spans="1:20" ht="13.4" customHeight="1" x14ac:dyDescent="0.4">
      <c r="A666" s="84">
        <v>1266</v>
      </c>
      <c r="B666" s="4" t="s">
        <v>1361</v>
      </c>
      <c r="C666" s="10" t="s">
        <v>1362</v>
      </c>
      <c r="D666" s="2">
        <v>265</v>
      </c>
      <c r="E666" s="45" t="s">
        <v>1395</v>
      </c>
      <c r="F666" s="67" t="s">
        <v>1396</v>
      </c>
      <c r="G666" s="47" t="s">
        <v>14</v>
      </c>
      <c r="H666" s="7" t="s">
        <v>1397</v>
      </c>
      <c r="I666" s="59">
        <v>8.5</v>
      </c>
      <c r="J666" s="120">
        <v>9.5138888888888884E-2</v>
      </c>
      <c r="K666" s="121"/>
      <c r="L666" s="60">
        <v>3.722627737226277</v>
      </c>
      <c r="M666" s="115">
        <v>210</v>
      </c>
      <c r="N666" s="8"/>
      <c r="Q666" s="8"/>
      <c r="R666" s="99"/>
      <c r="S666" s="27"/>
      <c r="T666" s="27"/>
    </row>
    <row r="667" spans="1:20" ht="13.4" customHeight="1" x14ac:dyDescent="0.4">
      <c r="A667" s="84">
        <v>1265</v>
      </c>
      <c r="B667" s="4" t="s">
        <v>1361</v>
      </c>
      <c r="C667" s="10" t="s">
        <v>1362</v>
      </c>
      <c r="D667" s="2">
        <v>264</v>
      </c>
      <c r="E667" s="45" t="s">
        <v>1398</v>
      </c>
      <c r="F667" s="67" t="s">
        <v>1399</v>
      </c>
      <c r="G667" s="47" t="s">
        <v>14</v>
      </c>
      <c r="H667" s="7" t="s">
        <v>1400</v>
      </c>
      <c r="I667" s="59">
        <v>17.5</v>
      </c>
      <c r="J667" s="120">
        <v>0.23194444444444443</v>
      </c>
      <c r="K667" s="121"/>
      <c r="L667" s="60">
        <v>3.1437125748502992</v>
      </c>
      <c r="M667" s="115">
        <v>1237</v>
      </c>
      <c r="N667" s="3" t="s">
        <v>15</v>
      </c>
      <c r="Q667" s="3"/>
      <c r="R667" s="3"/>
      <c r="S667" s="27"/>
      <c r="T667" s="27"/>
    </row>
    <row r="668" spans="1:20" ht="13.4" customHeight="1" x14ac:dyDescent="0.4">
      <c r="A668" s="84">
        <v>1264</v>
      </c>
      <c r="B668" s="4" t="s">
        <v>1361</v>
      </c>
      <c r="C668" s="10" t="s">
        <v>1362</v>
      </c>
      <c r="D668" s="2">
        <v>263</v>
      </c>
      <c r="E668" s="45" t="s">
        <v>1401</v>
      </c>
      <c r="F668" s="67" t="s">
        <v>1402</v>
      </c>
      <c r="G668" s="47" t="s">
        <v>14</v>
      </c>
      <c r="H668" s="7" t="s">
        <v>1403</v>
      </c>
      <c r="I668" s="59">
        <v>9.9</v>
      </c>
      <c r="J668" s="120">
        <v>0.25</v>
      </c>
      <c r="K668" s="121"/>
      <c r="L668" s="60">
        <v>1.65</v>
      </c>
      <c r="M668" s="115">
        <v>1219</v>
      </c>
      <c r="N668" s="8"/>
      <c r="Q668" s="8"/>
      <c r="R668" s="99"/>
      <c r="S668" s="27"/>
      <c r="T668" s="27"/>
    </row>
    <row r="669" spans="1:20" ht="13.4" customHeight="1" x14ac:dyDescent="0.4">
      <c r="A669" s="84">
        <v>1263</v>
      </c>
      <c r="B669" s="4" t="s">
        <v>1361</v>
      </c>
      <c r="C669" s="10" t="s">
        <v>1362</v>
      </c>
      <c r="D669" s="2">
        <v>262</v>
      </c>
      <c r="E669" s="45" t="s">
        <v>1404</v>
      </c>
      <c r="F669" s="67" t="s">
        <v>1405</v>
      </c>
      <c r="G669" s="47" t="s">
        <v>14</v>
      </c>
      <c r="H669" s="7" t="s">
        <v>1406</v>
      </c>
      <c r="I669" s="59">
        <v>14</v>
      </c>
      <c r="J669" s="120">
        <v>0.11319444444444444</v>
      </c>
      <c r="K669" s="121"/>
      <c r="L669" s="60">
        <v>5.1533742331288348</v>
      </c>
      <c r="M669" s="115">
        <v>368</v>
      </c>
      <c r="N669" s="8"/>
      <c r="Q669" s="8"/>
      <c r="R669" s="99"/>
      <c r="S669" s="27"/>
      <c r="T669" s="27"/>
    </row>
    <row r="670" spans="1:20" ht="13.4" customHeight="1" x14ac:dyDescent="0.4">
      <c r="A670" s="84">
        <v>1262</v>
      </c>
      <c r="B670" s="4" t="s">
        <v>1361</v>
      </c>
      <c r="C670" s="10" t="s">
        <v>1362</v>
      </c>
      <c r="D670" s="2">
        <v>261</v>
      </c>
      <c r="E670" s="45" t="s">
        <v>1407</v>
      </c>
      <c r="F670" s="67" t="s">
        <v>1408</v>
      </c>
      <c r="G670" s="47" t="s">
        <v>14</v>
      </c>
      <c r="H670" s="7" t="s">
        <v>1409</v>
      </c>
      <c r="I670" s="59">
        <v>47.8</v>
      </c>
      <c r="J670" s="120">
        <v>0.16319444444444445</v>
      </c>
      <c r="K670" s="121"/>
      <c r="L670" s="63">
        <v>12.204255319148935</v>
      </c>
      <c r="M670" s="115">
        <v>444</v>
      </c>
      <c r="N670" s="8"/>
      <c r="Q670" s="8"/>
      <c r="R670" s="99"/>
      <c r="S670" s="27"/>
      <c r="T670" s="27"/>
    </row>
    <row r="671" spans="1:20" ht="13.4" customHeight="1" x14ac:dyDescent="0.4">
      <c r="A671" s="84">
        <v>1261</v>
      </c>
      <c r="B671" s="4" t="s">
        <v>1361</v>
      </c>
      <c r="C671" s="10" t="s">
        <v>1362</v>
      </c>
      <c r="D671" s="2">
        <v>260</v>
      </c>
      <c r="E671" s="45" t="s">
        <v>1410</v>
      </c>
      <c r="F671" s="67" t="s">
        <v>1411</v>
      </c>
      <c r="G671" s="47" t="s">
        <v>14</v>
      </c>
      <c r="H671" s="7" t="s">
        <v>1412</v>
      </c>
      <c r="I671" s="59">
        <v>9</v>
      </c>
      <c r="J671" s="120">
        <v>0.16874999999999998</v>
      </c>
      <c r="K671" s="121"/>
      <c r="L671" s="60">
        <v>2.2222222222222223</v>
      </c>
      <c r="M671" s="115">
        <v>994</v>
      </c>
      <c r="N671" s="8"/>
      <c r="Q671" s="8"/>
      <c r="R671" s="99"/>
      <c r="S671" s="27"/>
      <c r="T671" s="27"/>
    </row>
    <row r="672" spans="1:20" ht="13.4" customHeight="1" x14ac:dyDescent="0.4">
      <c r="A672" s="84">
        <v>1260</v>
      </c>
      <c r="B672" s="4" t="s">
        <v>1361</v>
      </c>
      <c r="C672" s="10" t="s">
        <v>1362</v>
      </c>
      <c r="D672" s="2">
        <v>259</v>
      </c>
      <c r="E672" s="45" t="s">
        <v>1413</v>
      </c>
      <c r="F672" s="67" t="s">
        <v>1414</v>
      </c>
      <c r="G672" s="47" t="s">
        <v>14</v>
      </c>
      <c r="H672" s="7" t="s">
        <v>1415</v>
      </c>
      <c r="I672" s="59">
        <v>13.8</v>
      </c>
      <c r="J672" s="120">
        <v>0.15763888888888888</v>
      </c>
      <c r="K672" s="121"/>
      <c r="L672" s="60">
        <v>3.6475770925110131</v>
      </c>
      <c r="M672" s="115">
        <v>856</v>
      </c>
      <c r="N672" s="8"/>
      <c r="Q672" s="8"/>
      <c r="R672" s="99"/>
      <c r="S672" s="27"/>
      <c r="T672" s="27"/>
    </row>
    <row r="673" spans="1:20" ht="13.4" customHeight="1" x14ac:dyDescent="0.4">
      <c r="A673" s="84">
        <v>1259</v>
      </c>
      <c r="B673" s="4" t="s">
        <v>1361</v>
      </c>
      <c r="C673" s="10" t="s">
        <v>1362</v>
      </c>
      <c r="D673" s="2">
        <v>258</v>
      </c>
      <c r="E673" s="45" t="s">
        <v>1416</v>
      </c>
      <c r="F673" s="67" t="s">
        <v>1417</v>
      </c>
      <c r="G673" s="47" t="s">
        <v>14</v>
      </c>
      <c r="H673" s="7" t="s">
        <v>1418</v>
      </c>
      <c r="I673" s="59">
        <v>7.5</v>
      </c>
      <c r="J673" s="120">
        <v>8.6805555555555566E-2</v>
      </c>
      <c r="K673" s="121"/>
      <c r="L673" s="60">
        <v>3.6</v>
      </c>
      <c r="M673" s="115">
        <v>210</v>
      </c>
      <c r="N673" s="8"/>
      <c r="Q673" s="8"/>
      <c r="R673" s="99"/>
      <c r="S673" s="27"/>
      <c r="T673" s="27"/>
    </row>
    <row r="674" spans="1:20" ht="13.4" customHeight="1" x14ac:dyDescent="0.4">
      <c r="A674" s="84">
        <v>1258</v>
      </c>
      <c r="B674" s="4" t="s">
        <v>1361</v>
      </c>
      <c r="C674" s="10" t="s">
        <v>1362</v>
      </c>
      <c r="D674" s="2">
        <v>257</v>
      </c>
      <c r="E674" s="45" t="s">
        <v>1419</v>
      </c>
      <c r="F674" s="67" t="s">
        <v>1420</v>
      </c>
      <c r="G674" s="47" t="s">
        <v>14</v>
      </c>
      <c r="H674" s="7" t="s">
        <v>1421</v>
      </c>
      <c r="I674" s="59">
        <v>10</v>
      </c>
      <c r="J674" s="120">
        <v>0.17500000000000002</v>
      </c>
      <c r="K674" s="121"/>
      <c r="L674" s="60">
        <v>2.3809523809523809</v>
      </c>
      <c r="M674" s="115">
        <v>774</v>
      </c>
      <c r="N674" s="8"/>
      <c r="Q674" s="8"/>
      <c r="R674" s="99"/>
      <c r="S674" s="27"/>
      <c r="T674" s="27"/>
    </row>
    <row r="675" spans="1:20" ht="13.4" customHeight="1" x14ac:dyDescent="0.4">
      <c r="A675" s="84">
        <v>1257</v>
      </c>
      <c r="B675" s="4" t="s">
        <v>1361</v>
      </c>
      <c r="C675" s="10" t="s">
        <v>1362</v>
      </c>
      <c r="D675" s="2">
        <v>256</v>
      </c>
      <c r="E675" s="45" t="s">
        <v>1422</v>
      </c>
      <c r="F675" s="67" t="s">
        <v>1423</v>
      </c>
      <c r="G675" s="47" t="s">
        <v>14</v>
      </c>
      <c r="H675" s="7" t="s">
        <v>1424</v>
      </c>
      <c r="I675" s="59">
        <v>11.7</v>
      </c>
      <c r="J675" s="120">
        <v>0.18819444444444444</v>
      </c>
      <c r="K675" s="121"/>
      <c r="L675" s="60">
        <v>2.5904059040590406</v>
      </c>
      <c r="M675" s="115">
        <v>1128</v>
      </c>
      <c r="N675" s="8"/>
      <c r="Q675" s="8"/>
      <c r="R675" s="99"/>
      <c r="S675" s="27"/>
      <c r="T675" s="27"/>
    </row>
    <row r="676" spans="1:20" ht="13.4" customHeight="1" x14ac:dyDescent="0.4">
      <c r="A676" s="84">
        <v>1256</v>
      </c>
      <c r="B676" s="4" t="s">
        <v>1361</v>
      </c>
      <c r="C676" s="10" t="s">
        <v>1362</v>
      </c>
      <c r="D676" s="2">
        <v>255</v>
      </c>
      <c r="E676" s="45" t="s">
        <v>1425</v>
      </c>
      <c r="F676" s="67" t="s">
        <v>1426</v>
      </c>
      <c r="G676" s="47" t="s">
        <v>14</v>
      </c>
      <c r="H676" s="7" t="s">
        <v>1427</v>
      </c>
      <c r="I676" s="59">
        <v>20.7</v>
      </c>
      <c r="J676" s="120">
        <v>0.28055555555555556</v>
      </c>
      <c r="K676" s="121"/>
      <c r="L676" s="60">
        <v>3.0742574257425743</v>
      </c>
      <c r="M676" s="115">
        <v>1668</v>
      </c>
      <c r="N676" s="8"/>
      <c r="Q676" s="8"/>
      <c r="R676" s="99"/>
      <c r="S676" s="27"/>
      <c r="T676" s="27"/>
    </row>
    <row r="677" spans="1:20" ht="13.4" customHeight="1" x14ac:dyDescent="0.4">
      <c r="A677" s="84">
        <v>1255</v>
      </c>
      <c r="B677" s="4" t="s">
        <v>1361</v>
      </c>
      <c r="C677" s="10" t="s">
        <v>1362</v>
      </c>
      <c r="D677" s="2">
        <v>254</v>
      </c>
      <c r="E677" s="45" t="s">
        <v>1428</v>
      </c>
      <c r="F677" s="67" t="s">
        <v>1429</v>
      </c>
      <c r="G677" s="47" t="s">
        <v>14</v>
      </c>
      <c r="H677" s="7" t="s">
        <v>1430</v>
      </c>
      <c r="I677" s="59">
        <v>11.4</v>
      </c>
      <c r="J677" s="120">
        <v>0.18472222222222223</v>
      </c>
      <c r="K677" s="121"/>
      <c r="L677" s="60">
        <v>2.5714285714285716</v>
      </c>
      <c r="M677" s="115">
        <v>782</v>
      </c>
      <c r="N677" s="8"/>
      <c r="Q677" s="8"/>
      <c r="R677" s="99"/>
      <c r="S677" s="27"/>
      <c r="T677" s="27"/>
    </row>
    <row r="678" spans="1:20" ht="13.4" customHeight="1" x14ac:dyDescent="0.4">
      <c r="A678" s="84">
        <v>1254</v>
      </c>
      <c r="B678" s="4" t="s">
        <v>1361</v>
      </c>
      <c r="C678" s="10" t="s">
        <v>1362</v>
      </c>
      <c r="D678" s="2">
        <v>253</v>
      </c>
      <c r="E678" s="45" t="s">
        <v>1431</v>
      </c>
      <c r="F678" s="67" t="s">
        <v>1432</v>
      </c>
      <c r="G678" s="47" t="s">
        <v>14</v>
      </c>
      <c r="H678" s="7" t="s">
        <v>1433</v>
      </c>
      <c r="I678" s="59">
        <v>11.4</v>
      </c>
      <c r="J678" s="120">
        <v>0.10208333333333335</v>
      </c>
      <c r="K678" s="121"/>
      <c r="L678" s="65">
        <v>4.6530612244897958</v>
      </c>
      <c r="M678" s="115">
        <v>261</v>
      </c>
      <c r="N678" s="8"/>
      <c r="Q678" s="8"/>
      <c r="R678" s="99"/>
      <c r="S678" s="27"/>
      <c r="T678" s="27"/>
    </row>
    <row r="679" spans="1:20" ht="13.4" customHeight="1" x14ac:dyDescent="0.4">
      <c r="A679" s="84">
        <v>1253</v>
      </c>
      <c r="B679" s="4" t="s">
        <v>1361</v>
      </c>
      <c r="C679" s="10" t="s">
        <v>1362</v>
      </c>
      <c r="D679" s="2">
        <v>252</v>
      </c>
      <c r="E679" s="45" t="s">
        <v>1434</v>
      </c>
      <c r="F679" s="67" t="s">
        <v>1435</v>
      </c>
      <c r="G679" s="47" t="s">
        <v>14</v>
      </c>
      <c r="H679" s="7" t="s">
        <v>1436</v>
      </c>
      <c r="I679" s="59">
        <v>10.7</v>
      </c>
      <c r="J679" s="120">
        <v>0.15416666666666667</v>
      </c>
      <c r="K679" s="121"/>
      <c r="L679" s="60">
        <v>2.8918918918918917</v>
      </c>
      <c r="M679" s="115">
        <v>1024</v>
      </c>
      <c r="N679" s="8"/>
      <c r="Q679" s="8"/>
      <c r="R679" s="99"/>
      <c r="S679" s="27"/>
      <c r="T679" s="27"/>
    </row>
    <row r="680" spans="1:20" ht="13.4" customHeight="1" x14ac:dyDescent="0.4">
      <c r="A680" s="84">
        <v>1252</v>
      </c>
      <c r="B680" s="4" t="s">
        <v>1361</v>
      </c>
      <c r="C680" s="10" t="s">
        <v>1362</v>
      </c>
      <c r="D680" s="2">
        <v>251</v>
      </c>
      <c r="E680" s="45" t="s">
        <v>1437</v>
      </c>
      <c r="F680" s="67" t="s">
        <v>1438</v>
      </c>
      <c r="G680" s="47" t="s">
        <v>14</v>
      </c>
      <c r="H680" s="7" t="s">
        <v>1439</v>
      </c>
      <c r="I680" s="59">
        <v>9.6</v>
      </c>
      <c r="J680" s="120">
        <v>0.10069444444444443</v>
      </c>
      <c r="K680" s="121"/>
      <c r="L680" s="60">
        <v>3.9724137931034482</v>
      </c>
      <c r="M680" s="115">
        <v>825</v>
      </c>
      <c r="N680" s="3" t="s">
        <v>15</v>
      </c>
      <c r="Q680" s="3"/>
      <c r="R680" s="3"/>
      <c r="S680" s="27"/>
      <c r="T680" s="27"/>
    </row>
    <row r="681" spans="1:20" ht="13.4" customHeight="1" x14ac:dyDescent="0.4">
      <c r="A681" s="84">
        <v>1251</v>
      </c>
      <c r="B681" s="4" t="s">
        <v>1361</v>
      </c>
      <c r="C681" s="10" t="s">
        <v>1362</v>
      </c>
      <c r="D681" s="2">
        <v>250</v>
      </c>
      <c r="E681" s="45" t="s">
        <v>1440</v>
      </c>
      <c r="F681" s="67" t="s">
        <v>1441</v>
      </c>
      <c r="G681" s="47" t="s">
        <v>14</v>
      </c>
      <c r="H681" s="7" t="s">
        <v>1442</v>
      </c>
      <c r="I681" s="59">
        <v>11.4</v>
      </c>
      <c r="J681" s="120">
        <v>0.16527777777777777</v>
      </c>
      <c r="K681" s="121"/>
      <c r="L681" s="60">
        <v>2.8739495798319332</v>
      </c>
      <c r="M681" s="115">
        <v>1002</v>
      </c>
      <c r="N681" s="8"/>
      <c r="Q681" s="8"/>
      <c r="R681" s="99"/>
      <c r="S681" s="27"/>
      <c r="T681" s="27"/>
    </row>
    <row r="682" spans="1:20" ht="13.4" customHeight="1" x14ac:dyDescent="0.4">
      <c r="A682" s="84">
        <v>1250</v>
      </c>
      <c r="B682" s="4" t="s">
        <v>1361</v>
      </c>
      <c r="C682" s="10" t="s">
        <v>1362</v>
      </c>
      <c r="D682" s="2">
        <v>249</v>
      </c>
      <c r="E682" s="45" t="s">
        <v>1443</v>
      </c>
      <c r="F682" s="67" t="s">
        <v>1444</v>
      </c>
      <c r="G682" s="47" t="s">
        <v>14</v>
      </c>
      <c r="H682" s="7" t="s">
        <v>4962</v>
      </c>
      <c r="I682" s="59">
        <v>18.3</v>
      </c>
      <c r="J682" s="120">
        <v>0.27569444444444446</v>
      </c>
      <c r="K682" s="121"/>
      <c r="L682" s="60">
        <v>2.7657430730478589</v>
      </c>
      <c r="M682" s="115">
        <v>1569</v>
      </c>
      <c r="N682" s="8"/>
      <c r="Q682" s="8"/>
      <c r="R682" s="99"/>
      <c r="S682" s="27"/>
      <c r="T682" s="27"/>
    </row>
    <row r="683" spans="1:20" ht="13.4" customHeight="1" x14ac:dyDescent="0.4">
      <c r="A683" s="84">
        <v>1249</v>
      </c>
      <c r="B683" s="4" t="s">
        <v>1361</v>
      </c>
      <c r="C683" s="10" t="s">
        <v>1362</v>
      </c>
      <c r="D683" s="2">
        <v>248</v>
      </c>
      <c r="E683" s="45" t="s">
        <v>1445</v>
      </c>
      <c r="F683" s="67" t="s">
        <v>1446</v>
      </c>
      <c r="G683" s="47" t="s">
        <v>14</v>
      </c>
      <c r="H683" s="7" t="s">
        <v>1447</v>
      </c>
      <c r="I683" s="59">
        <v>10.8</v>
      </c>
      <c r="J683" s="120">
        <v>0.13680555555555554</v>
      </c>
      <c r="K683" s="121"/>
      <c r="L683" s="60">
        <v>3.2893401015228427</v>
      </c>
      <c r="M683" s="115">
        <v>652</v>
      </c>
      <c r="N683" s="8"/>
      <c r="Q683" s="8"/>
      <c r="R683" s="99"/>
      <c r="S683" s="27"/>
      <c r="T683" s="27"/>
    </row>
    <row r="684" spans="1:20" ht="13.4" customHeight="1" x14ac:dyDescent="0.4">
      <c r="A684" s="84">
        <v>1248</v>
      </c>
      <c r="B684" s="4" t="s">
        <v>1361</v>
      </c>
      <c r="C684" s="10" t="s">
        <v>1362</v>
      </c>
      <c r="D684" s="2">
        <v>247</v>
      </c>
      <c r="E684" s="45" t="s">
        <v>1448</v>
      </c>
      <c r="F684" s="67" t="s">
        <v>1449</v>
      </c>
      <c r="G684" s="47" t="s">
        <v>14</v>
      </c>
      <c r="H684" s="7" t="s">
        <v>1450</v>
      </c>
      <c r="I684" s="59">
        <v>9.3000000000000007</v>
      </c>
      <c r="J684" s="120">
        <v>0.1013888888888889</v>
      </c>
      <c r="K684" s="121"/>
      <c r="L684" s="60">
        <v>3.8219178082191783</v>
      </c>
      <c r="M684" s="115">
        <v>363</v>
      </c>
      <c r="N684" s="8"/>
      <c r="Q684" s="8"/>
      <c r="R684" s="99"/>
      <c r="S684" s="27"/>
      <c r="T684" s="27"/>
    </row>
    <row r="685" spans="1:20" ht="13.4" customHeight="1" x14ac:dyDescent="0.4">
      <c r="A685" s="84">
        <v>1247</v>
      </c>
      <c r="B685" s="4" t="s">
        <v>1361</v>
      </c>
      <c r="C685" s="10" t="s">
        <v>1362</v>
      </c>
      <c r="D685" s="2">
        <v>246</v>
      </c>
      <c r="E685" s="45" t="s">
        <v>1451</v>
      </c>
      <c r="F685" s="67" t="s">
        <v>1452</v>
      </c>
      <c r="G685" s="47" t="s">
        <v>14</v>
      </c>
      <c r="H685" s="7" t="s">
        <v>1453</v>
      </c>
      <c r="I685" s="59">
        <v>44.8</v>
      </c>
      <c r="J685" s="120">
        <v>0.16874999999999998</v>
      </c>
      <c r="K685" s="121"/>
      <c r="L685" s="63">
        <v>11.061728395061728</v>
      </c>
      <c r="M685" s="115">
        <v>1338</v>
      </c>
      <c r="N685" s="8"/>
      <c r="Q685" s="8"/>
      <c r="R685" s="99"/>
      <c r="S685" s="27"/>
      <c r="T685" s="27"/>
    </row>
    <row r="686" spans="1:20" ht="13.4" customHeight="1" x14ac:dyDescent="0.4">
      <c r="A686" s="84">
        <v>1246</v>
      </c>
      <c r="B686" s="4" t="s">
        <v>1361</v>
      </c>
      <c r="C686" s="10" t="s">
        <v>1362</v>
      </c>
      <c r="D686" s="2">
        <v>245</v>
      </c>
      <c r="E686" s="45" t="s">
        <v>1454</v>
      </c>
      <c r="F686" s="67" t="s">
        <v>1455</v>
      </c>
      <c r="G686" s="47" t="s">
        <v>14</v>
      </c>
      <c r="H686" s="7" t="s">
        <v>1456</v>
      </c>
      <c r="I686" s="59">
        <v>21.8</v>
      </c>
      <c r="J686" s="120">
        <v>9.3055555555555558E-2</v>
      </c>
      <c r="K686" s="121"/>
      <c r="L686" s="63">
        <v>9.7611940298507456</v>
      </c>
      <c r="M686" s="115">
        <v>404</v>
      </c>
      <c r="N686" s="8"/>
      <c r="Q686" s="8"/>
      <c r="R686" s="99"/>
      <c r="S686" s="27"/>
      <c r="T686" s="27"/>
    </row>
    <row r="687" spans="1:20" ht="13.4" customHeight="1" x14ac:dyDescent="0.4">
      <c r="A687" s="84">
        <v>1245</v>
      </c>
      <c r="B687" s="4" t="s">
        <v>1361</v>
      </c>
      <c r="C687" s="10" t="s">
        <v>1362</v>
      </c>
      <c r="D687" s="2">
        <v>244</v>
      </c>
      <c r="E687" s="45" t="s">
        <v>1457</v>
      </c>
      <c r="F687" s="67" t="s">
        <v>1458</v>
      </c>
      <c r="G687" s="47" t="s">
        <v>14</v>
      </c>
      <c r="H687" s="7" t="s">
        <v>1459</v>
      </c>
      <c r="I687" s="59">
        <v>16.600000000000001</v>
      </c>
      <c r="J687" s="120">
        <v>0.29236111111111113</v>
      </c>
      <c r="K687" s="121"/>
      <c r="L687" s="60">
        <v>2.3657957244655585</v>
      </c>
      <c r="M687" s="115">
        <v>1387</v>
      </c>
      <c r="N687" s="8"/>
      <c r="Q687" s="8"/>
      <c r="R687" s="99"/>
      <c r="S687" s="27"/>
      <c r="T687" s="27"/>
    </row>
    <row r="688" spans="1:20" ht="13.4" customHeight="1" x14ac:dyDescent="0.4">
      <c r="A688" s="84">
        <v>1244</v>
      </c>
      <c r="B688" s="4" t="s">
        <v>1361</v>
      </c>
      <c r="C688" s="10" t="s">
        <v>1362</v>
      </c>
      <c r="D688" s="2">
        <v>243</v>
      </c>
      <c r="E688" s="45" t="s">
        <v>1460</v>
      </c>
      <c r="F688" s="67" t="s">
        <v>1461</v>
      </c>
      <c r="G688" s="47" t="s">
        <v>14</v>
      </c>
      <c r="H688" s="7" t="s">
        <v>1462</v>
      </c>
      <c r="I688" s="59">
        <v>13.2</v>
      </c>
      <c r="J688" s="120">
        <v>0.15555555555555556</v>
      </c>
      <c r="K688" s="121"/>
      <c r="L688" s="60">
        <v>3.5357142857142851</v>
      </c>
      <c r="M688" s="115">
        <v>381</v>
      </c>
      <c r="N688" s="8"/>
      <c r="Q688" s="8"/>
      <c r="R688" s="99"/>
      <c r="S688" s="27"/>
      <c r="T688" s="27"/>
    </row>
    <row r="689" spans="1:20" ht="13.4" customHeight="1" x14ac:dyDescent="0.4">
      <c r="A689" s="84">
        <v>1243</v>
      </c>
      <c r="B689" s="4" t="s">
        <v>1361</v>
      </c>
      <c r="C689" s="10" t="s">
        <v>1362</v>
      </c>
      <c r="D689" s="2">
        <v>242</v>
      </c>
      <c r="E689" s="45" t="s">
        <v>1463</v>
      </c>
      <c r="F689" s="67" t="s">
        <v>1464</v>
      </c>
      <c r="G689" s="47" t="s">
        <v>14</v>
      </c>
      <c r="H689" s="7" t="s">
        <v>1465</v>
      </c>
      <c r="I689" s="59">
        <v>15.8</v>
      </c>
      <c r="J689" s="120">
        <v>0.21597222222222223</v>
      </c>
      <c r="K689" s="121"/>
      <c r="L689" s="60">
        <v>3.0482315112540195</v>
      </c>
      <c r="M689" s="115">
        <v>1214</v>
      </c>
      <c r="N689" s="8"/>
      <c r="Q689" s="8"/>
      <c r="R689" s="99"/>
      <c r="S689" s="27"/>
      <c r="T689" s="27"/>
    </row>
    <row r="690" spans="1:20" ht="13.4" customHeight="1" x14ac:dyDescent="0.4">
      <c r="A690" s="84">
        <v>1242</v>
      </c>
      <c r="B690" s="4" t="s">
        <v>1361</v>
      </c>
      <c r="C690" s="10" t="s">
        <v>1362</v>
      </c>
      <c r="D690" s="2">
        <v>241</v>
      </c>
      <c r="E690" s="45" t="s">
        <v>1466</v>
      </c>
      <c r="F690" s="67" t="s">
        <v>1467</v>
      </c>
      <c r="G690" s="47" t="s">
        <v>14</v>
      </c>
      <c r="H690" s="7" t="s">
        <v>1468</v>
      </c>
      <c r="I690" s="59">
        <v>9.4</v>
      </c>
      <c r="J690" s="120">
        <v>9.1666666666666674E-2</v>
      </c>
      <c r="K690" s="121"/>
      <c r="L690" s="65">
        <v>4.2727272727272725</v>
      </c>
      <c r="M690" s="115">
        <v>124</v>
      </c>
      <c r="N690" s="8"/>
      <c r="Q690" s="8"/>
      <c r="R690" s="99"/>
      <c r="S690" s="27"/>
      <c r="T690" s="27"/>
    </row>
    <row r="691" spans="1:20" ht="13.4" customHeight="1" x14ac:dyDescent="0.4">
      <c r="A691" s="84">
        <v>1241</v>
      </c>
      <c r="B691" s="4" t="s">
        <v>1361</v>
      </c>
      <c r="C691" s="10" t="s">
        <v>1362</v>
      </c>
      <c r="D691" s="2">
        <v>240</v>
      </c>
      <c r="E691" s="45" t="s">
        <v>1469</v>
      </c>
      <c r="F691" s="67" t="s">
        <v>1470</v>
      </c>
      <c r="G691" s="47" t="s">
        <v>14</v>
      </c>
      <c r="H691" s="7" t="s">
        <v>1471</v>
      </c>
      <c r="I691" s="59">
        <v>12.9</v>
      </c>
      <c r="J691" s="120">
        <v>0.13541666666666666</v>
      </c>
      <c r="K691" s="121"/>
      <c r="L691" s="60">
        <v>3.9692307692307689</v>
      </c>
      <c r="M691" s="115">
        <v>1027</v>
      </c>
      <c r="N691" s="8"/>
      <c r="Q691" s="8"/>
      <c r="R691" s="99"/>
      <c r="S691" s="27"/>
      <c r="T691" s="27"/>
    </row>
    <row r="692" spans="1:20" ht="13.4" customHeight="1" x14ac:dyDescent="0.4">
      <c r="A692" s="84">
        <v>1240</v>
      </c>
      <c r="B692" s="4" t="s">
        <v>1361</v>
      </c>
      <c r="C692" s="10" t="s">
        <v>1362</v>
      </c>
      <c r="D692" s="2">
        <v>239</v>
      </c>
      <c r="E692" s="45" t="s">
        <v>1472</v>
      </c>
      <c r="F692" s="67" t="s">
        <v>1473</v>
      </c>
      <c r="G692" s="47" t="s">
        <v>14</v>
      </c>
      <c r="H692" s="7" t="s">
        <v>4575</v>
      </c>
      <c r="I692" s="59">
        <v>10.6</v>
      </c>
      <c r="J692" s="120">
        <v>0.1986111111111111</v>
      </c>
      <c r="K692" s="121"/>
      <c r="L692" s="60">
        <v>2.2237762237762237</v>
      </c>
      <c r="M692" s="115">
        <v>1172</v>
      </c>
      <c r="N692" s="8"/>
      <c r="Q692" s="8"/>
      <c r="R692" s="99"/>
      <c r="S692" s="27"/>
      <c r="T692" s="27"/>
    </row>
    <row r="693" spans="1:20" ht="13.4" customHeight="1" x14ac:dyDescent="0.4">
      <c r="A693" s="84">
        <v>1239</v>
      </c>
      <c r="B693" s="4" t="s">
        <v>1361</v>
      </c>
      <c r="C693" s="10" t="s">
        <v>1362</v>
      </c>
      <c r="D693" s="2">
        <v>238</v>
      </c>
      <c r="E693" s="45" t="s">
        <v>1474</v>
      </c>
      <c r="F693" s="67" t="s">
        <v>1475</v>
      </c>
      <c r="G693" s="47" t="s">
        <v>14</v>
      </c>
      <c r="H693" s="7" t="s">
        <v>1476</v>
      </c>
      <c r="I693" s="59">
        <v>7.6</v>
      </c>
      <c r="J693" s="120">
        <v>8.9583333333333334E-2</v>
      </c>
      <c r="K693" s="121"/>
      <c r="L693" s="60">
        <v>3.5348837209302322</v>
      </c>
      <c r="M693" s="115">
        <v>688</v>
      </c>
      <c r="N693" s="3" t="s">
        <v>15</v>
      </c>
      <c r="Q693" s="8"/>
      <c r="R693" s="99"/>
      <c r="S693" s="27"/>
      <c r="T693" s="27"/>
    </row>
    <row r="694" spans="1:20" ht="13.4" customHeight="1" x14ac:dyDescent="0.4">
      <c r="A694" s="84">
        <v>1238</v>
      </c>
      <c r="B694" s="4" t="s">
        <v>1361</v>
      </c>
      <c r="C694" s="10" t="s">
        <v>1362</v>
      </c>
      <c r="D694" s="2">
        <v>237</v>
      </c>
      <c r="E694" s="45" t="s">
        <v>1477</v>
      </c>
      <c r="F694" s="67" t="s">
        <v>1478</v>
      </c>
      <c r="G694" s="47" t="s">
        <v>14</v>
      </c>
      <c r="H694" s="7" t="s">
        <v>1479</v>
      </c>
      <c r="I694" s="59">
        <v>14.4</v>
      </c>
      <c r="J694" s="120">
        <v>0.21875</v>
      </c>
      <c r="K694" s="121"/>
      <c r="L694" s="60">
        <v>2.7428571428571429</v>
      </c>
      <c r="M694" s="115">
        <v>931</v>
      </c>
      <c r="N694" s="8"/>
      <c r="Q694" s="8"/>
      <c r="R694" s="99"/>
      <c r="S694" s="27"/>
      <c r="T694" s="27"/>
    </row>
    <row r="695" spans="1:20" ht="13.4" customHeight="1" x14ac:dyDescent="0.4">
      <c r="A695" s="84">
        <v>1237</v>
      </c>
      <c r="B695" s="4" t="s">
        <v>1361</v>
      </c>
      <c r="C695" s="10" t="s">
        <v>1362</v>
      </c>
      <c r="D695" s="2">
        <v>236</v>
      </c>
      <c r="E695" s="45" t="s">
        <v>1480</v>
      </c>
      <c r="F695" s="67" t="s">
        <v>1481</v>
      </c>
      <c r="G695" s="47" t="s">
        <v>14</v>
      </c>
      <c r="H695" s="7" t="s">
        <v>1482</v>
      </c>
      <c r="I695" s="59">
        <v>11</v>
      </c>
      <c r="J695" s="120">
        <v>0.22916666666666666</v>
      </c>
      <c r="K695" s="121"/>
      <c r="L695" s="60">
        <v>2</v>
      </c>
      <c r="M695" s="115">
        <v>1512</v>
      </c>
      <c r="N695" s="8"/>
      <c r="Q695" s="8"/>
      <c r="R695" s="99"/>
      <c r="S695" s="27"/>
      <c r="T695" s="27"/>
    </row>
    <row r="696" spans="1:20" ht="13.4" customHeight="1" x14ac:dyDescent="0.4">
      <c r="A696" s="84">
        <v>1236</v>
      </c>
      <c r="B696" s="4" t="s">
        <v>1361</v>
      </c>
      <c r="C696" s="10" t="s">
        <v>1362</v>
      </c>
      <c r="D696" s="2">
        <v>235</v>
      </c>
      <c r="E696" s="45" t="s">
        <v>1483</v>
      </c>
      <c r="F696" s="67" t="s">
        <v>1484</v>
      </c>
      <c r="G696" s="47" t="s">
        <v>14</v>
      </c>
      <c r="H696" s="7" t="s">
        <v>1485</v>
      </c>
      <c r="I696" s="59">
        <v>10.3</v>
      </c>
      <c r="J696" s="120">
        <v>0.1173611111111111</v>
      </c>
      <c r="K696" s="121"/>
      <c r="L696" s="60">
        <v>3.6568047337278111</v>
      </c>
      <c r="M696" s="115">
        <v>618</v>
      </c>
      <c r="N696" s="8"/>
      <c r="Q696" s="8"/>
      <c r="R696" s="99"/>
      <c r="S696" s="27"/>
      <c r="T696" s="27"/>
    </row>
    <row r="697" spans="1:20" ht="13.4" customHeight="1" x14ac:dyDescent="0.4">
      <c r="A697" s="84">
        <v>1235</v>
      </c>
      <c r="B697" s="4" t="s">
        <v>1361</v>
      </c>
      <c r="C697" s="10" t="s">
        <v>1362</v>
      </c>
      <c r="D697" s="2">
        <v>234</v>
      </c>
      <c r="E697" s="45" t="s">
        <v>1486</v>
      </c>
      <c r="F697" s="67" t="s">
        <v>1487</v>
      </c>
      <c r="G697" s="47" t="s">
        <v>14</v>
      </c>
      <c r="H697" s="7" t="s">
        <v>1488</v>
      </c>
      <c r="I697" s="59">
        <v>19.2</v>
      </c>
      <c r="J697" s="120">
        <v>0.26111111111111113</v>
      </c>
      <c r="K697" s="121"/>
      <c r="L697" s="60">
        <v>3.0638297872340425</v>
      </c>
      <c r="M697" s="115">
        <v>1485</v>
      </c>
      <c r="N697" s="8"/>
      <c r="Q697" s="8"/>
      <c r="R697" s="99"/>
      <c r="S697" s="27"/>
      <c r="T697" s="27"/>
    </row>
    <row r="698" spans="1:20" ht="13.4" customHeight="1" x14ac:dyDescent="0.4">
      <c r="A698" s="84">
        <v>1234</v>
      </c>
      <c r="B698" s="4" t="s">
        <v>1361</v>
      </c>
      <c r="C698" s="10" t="s">
        <v>1362</v>
      </c>
      <c r="D698" s="2">
        <v>233</v>
      </c>
      <c r="E698" s="45" t="s">
        <v>1489</v>
      </c>
      <c r="F698" s="67" t="s">
        <v>1490</v>
      </c>
      <c r="G698" s="47" t="s">
        <v>14</v>
      </c>
      <c r="H698" s="7" t="s">
        <v>1491</v>
      </c>
      <c r="I698" s="59">
        <v>7.2</v>
      </c>
      <c r="J698" s="120">
        <v>0.13263888888888889</v>
      </c>
      <c r="K698" s="121"/>
      <c r="L698" s="60">
        <v>2.261780104712042</v>
      </c>
      <c r="M698" s="115">
        <v>828</v>
      </c>
      <c r="N698" s="8"/>
      <c r="Q698" s="8"/>
      <c r="R698" s="99"/>
      <c r="S698" s="27"/>
      <c r="T698" s="27"/>
    </row>
    <row r="699" spans="1:20" ht="13.4" customHeight="1" x14ac:dyDescent="0.4">
      <c r="A699" s="84">
        <v>1233</v>
      </c>
      <c r="B699" s="4" t="s">
        <v>1361</v>
      </c>
      <c r="C699" s="10" t="s">
        <v>1362</v>
      </c>
      <c r="D699" s="2">
        <v>232</v>
      </c>
      <c r="E699" s="45" t="s">
        <v>1492</v>
      </c>
      <c r="F699" s="67" t="s">
        <v>1493</v>
      </c>
      <c r="G699" s="47" t="s">
        <v>14</v>
      </c>
      <c r="H699" s="7" t="s">
        <v>1494</v>
      </c>
      <c r="I699" s="59">
        <v>15.5</v>
      </c>
      <c r="J699" s="120">
        <v>0.27708333333333335</v>
      </c>
      <c r="K699" s="121"/>
      <c r="L699" s="60">
        <v>2.3308270676691731</v>
      </c>
      <c r="M699" s="115">
        <v>1383</v>
      </c>
      <c r="N699" s="8"/>
      <c r="Q699" s="8"/>
      <c r="R699" s="99"/>
      <c r="S699" s="27"/>
      <c r="T699" s="27"/>
    </row>
    <row r="700" spans="1:20" ht="13.4" customHeight="1" x14ac:dyDescent="0.4">
      <c r="A700" s="84">
        <v>1232</v>
      </c>
      <c r="B700" s="4" t="s">
        <v>1361</v>
      </c>
      <c r="C700" s="10" t="s">
        <v>1362</v>
      </c>
      <c r="D700" s="2">
        <v>231</v>
      </c>
      <c r="E700" s="45" t="s">
        <v>1495</v>
      </c>
      <c r="F700" s="67" t="s">
        <v>1496</v>
      </c>
      <c r="G700" s="47" t="s">
        <v>14</v>
      </c>
      <c r="H700" s="7" t="s">
        <v>1497</v>
      </c>
      <c r="I700" s="59">
        <v>11.2</v>
      </c>
      <c r="J700" s="120">
        <v>0.13194444444444445</v>
      </c>
      <c r="K700" s="121"/>
      <c r="L700" s="60">
        <v>3.5368421052631582</v>
      </c>
      <c r="M700" s="115">
        <v>531</v>
      </c>
      <c r="N700" s="8"/>
      <c r="Q700" s="8"/>
      <c r="R700" s="99"/>
      <c r="S700" s="27"/>
      <c r="T700" s="27"/>
    </row>
    <row r="701" spans="1:20" ht="13.4" customHeight="1" x14ac:dyDescent="0.4">
      <c r="A701" s="84">
        <v>1231</v>
      </c>
      <c r="B701" s="4" t="s">
        <v>1361</v>
      </c>
      <c r="C701" s="10" t="s">
        <v>1362</v>
      </c>
      <c r="D701" s="2">
        <v>230</v>
      </c>
      <c r="E701" s="45" t="s">
        <v>1498</v>
      </c>
      <c r="F701" s="67" t="s">
        <v>1499</v>
      </c>
      <c r="G701" s="47" t="s">
        <v>14</v>
      </c>
      <c r="H701" s="7" t="s">
        <v>1500</v>
      </c>
      <c r="I701" s="59">
        <v>10</v>
      </c>
      <c r="J701" s="120">
        <v>0.14652777777777778</v>
      </c>
      <c r="K701" s="121"/>
      <c r="L701" s="60">
        <v>2.8436018957345972</v>
      </c>
      <c r="M701" s="115">
        <v>555</v>
      </c>
      <c r="N701" s="8"/>
      <c r="Q701" s="8"/>
      <c r="R701" s="99"/>
      <c r="S701" s="27"/>
      <c r="T701" s="27"/>
    </row>
    <row r="702" spans="1:20" ht="13.4" customHeight="1" x14ac:dyDescent="0.4">
      <c r="A702" s="84">
        <v>1230</v>
      </c>
      <c r="B702" s="4" t="s">
        <v>1361</v>
      </c>
      <c r="C702" s="10" t="s">
        <v>1362</v>
      </c>
      <c r="D702" s="2">
        <v>229</v>
      </c>
      <c r="E702" s="45" t="s">
        <v>1501</v>
      </c>
      <c r="F702" s="67" t="s">
        <v>1502</v>
      </c>
      <c r="G702" s="47" t="s">
        <v>14</v>
      </c>
      <c r="H702" s="7" t="s">
        <v>1503</v>
      </c>
      <c r="I702" s="59">
        <v>8.5</v>
      </c>
      <c r="J702" s="120">
        <v>0.15277777777777776</v>
      </c>
      <c r="K702" s="121"/>
      <c r="L702" s="60">
        <v>2.3181818181818183</v>
      </c>
      <c r="M702" s="115">
        <v>691</v>
      </c>
      <c r="N702" s="8"/>
      <c r="Q702" s="8"/>
      <c r="R702" s="99"/>
      <c r="S702" s="27"/>
      <c r="T702" s="27"/>
    </row>
    <row r="703" spans="1:20" ht="13.4" customHeight="1" x14ac:dyDescent="0.4">
      <c r="A703" s="84">
        <v>1229</v>
      </c>
      <c r="B703" s="4" t="s">
        <v>1361</v>
      </c>
      <c r="C703" s="10" t="s">
        <v>1362</v>
      </c>
      <c r="D703" s="2">
        <v>228</v>
      </c>
      <c r="E703" s="45" t="s">
        <v>1504</v>
      </c>
      <c r="F703" s="67" t="s">
        <v>1505</v>
      </c>
      <c r="G703" s="47" t="s">
        <v>14</v>
      </c>
      <c r="H703" s="7" t="s">
        <v>1506</v>
      </c>
      <c r="I703" s="59">
        <v>15.5</v>
      </c>
      <c r="J703" s="120">
        <v>0.18402777777777779</v>
      </c>
      <c r="K703" s="121"/>
      <c r="L703" s="60">
        <v>3.5094339622641511</v>
      </c>
      <c r="M703" s="115">
        <v>1330</v>
      </c>
      <c r="N703" s="3" t="s">
        <v>15</v>
      </c>
      <c r="Q703" s="3"/>
      <c r="R703" s="3"/>
      <c r="S703" s="27"/>
      <c r="T703" s="27"/>
    </row>
    <row r="704" spans="1:20" ht="13.4" customHeight="1" x14ac:dyDescent="0.4">
      <c r="A704" s="84">
        <v>1228</v>
      </c>
      <c r="B704" s="4" t="s">
        <v>1361</v>
      </c>
      <c r="C704" s="10" t="s">
        <v>1362</v>
      </c>
      <c r="D704" s="2">
        <v>227</v>
      </c>
      <c r="E704" s="45" t="s">
        <v>1507</v>
      </c>
      <c r="F704" s="67" t="s">
        <v>1508</v>
      </c>
      <c r="G704" s="47" t="s">
        <v>14</v>
      </c>
      <c r="H704" s="7" t="s">
        <v>1509</v>
      </c>
      <c r="I704" s="59">
        <v>13.9</v>
      </c>
      <c r="J704" s="120">
        <v>0.15763888888888888</v>
      </c>
      <c r="K704" s="121"/>
      <c r="L704" s="60">
        <v>3.6740088105726874</v>
      </c>
      <c r="M704" s="115">
        <v>716</v>
      </c>
      <c r="N704" s="3" t="s">
        <v>15</v>
      </c>
      <c r="Q704" s="3"/>
      <c r="R704" s="3"/>
      <c r="S704" s="27"/>
      <c r="T704" s="27"/>
    </row>
    <row r="705" spans="1:20" ht="13.4" customHeight="1" x14ac:dyDescent="0.4">
      <c r="A705" s="84">
        <v>1227</v>
      </c>
      <c r="B705" s="4" t="s">
        <v>1361</v>
      </c>
      <c r="C705" s="10" t="s">
        <v>1362</v>
      </c>
      <c r="D705" s="2">
        <v>226</v>
      </c>
      <c r="E705" s="45" t="s">
        <v>1510</v>
      </c>
      <c r="F705" s="67" t="s">
        <v>1511</v>
      </c>
      <c r="G705" s="47" t="s">
        <v>14</v>
      </c>
      <c r="H705" s="7" t="s">
        <v>1512</v>
      </c>
      <c r="I705" s="59">
        <v>55.4</v>
      </c>
      <c r="J705" s="120">
        <v>0.13680555555555554</v>
      </c>
      <c r="K705" s="121"/>
      <c r="L705" s="63">
        <v>16.873096446700504</v>
      </c>
      <c r="M705" s="115">
        <v>179</v>
      </c>
      <c r="N705" s="8"/>
      <c r="Q705" s="8"/>
      <c r="R705" s="99"/>
      <c r="S705" s="27"/>
      <c r="T705" s="27"/>
    </row>
    <row r="706" spans="1:20" ht="13.4" customHeight="1" x14ac:dyDescent="0.4">
      <c r="A706" s="84">
        <v>1226</v>
      </c>
      <c r="B706" s="4" t="s">
        <v>1361</v>
      </c>
      <c r="C706" s="10" t="s">
        <v>1362</v>
      </c>
      <c r="D706" s="2">
        <v>225</v>
      </c>
      <c r="E706" s="45" t="s">
        <v>1513</v>
      </c>
      <c r="F706" s="67" t="s">
        <v>1514</v>
      </c>
      <c r="G706" s="47" t="s">
        <v>14</v>
      </c>
      <c r="H706" s="7" t="s">
        <v>1515</v>
      </c>
      <c r="I706" s="59">
        <v>9.1</v>
      </c>
      <c r="J706" s="120">
        <v>7.013888888888889E-2</v>
      </c>
      <c r="K706" s="121"/>
      <c r="L706" s="60">
        <v>5.4059405940594054</v>
      </c>
      <c r="M706" s="115">
        <v>137</v>
      </c>
      <c r="N706" s="8"/>
      <c r="Q706" s="8"/>
      <c r="R706" s="99"/>
      <c r="S706" s="27"/>
      <c r="T706" s="27"/>
    </row>
    <row r="707" spans="1:20" ht="13.4" customHeight="1" x14ac:dyDescent="0.4">
      <c r="A707" s="84">
        <v>1225</v>
      </c>
      <c r="B707" s="4" t="s">
        <v>1361</v>
      </c>
      <c r="C707" s="10" t="s">
        <v>1362</v>
      </c>
      <c r="D707" s="2">
        <v>224</v>
      </c>
      <c r="E707" s="45" t="s">
        <v>1516</v>
      </c>
      <c r="F707" s="67" t="s">
        <v>1517</v>
      </c>
      <c r="G707" s="47" t="s">
        <v>14</v>
      </c>
      <c r="H707" s="7" t="s">
        <v>1518</v>
      </c>
      <c r="I707" s="59">
        <v>10.7</v>
      </c>
      <c r="J707" s="120">
        <v>0.21597222222222223</v>
      </c>
      <c r="K707" s="121"/>
      <c r="L707" s="60">
        <v>2.0643086816720255</v>
      </c>
      <c r="M707" s="115">
        <v>1160</v>
      </c>
      <c r="N707" s="8"/>
      <c r="Q707" s="8"/>
      <c r="R707" s="99"/>
      <c r="S707" s="27"/>
      <c r="T707" s="27"/>
    </row>
    <row r="708" spans="1:20" ht="13.4" customHeight="1" x14ac:dyDescent="0.4">
      <c r="A708" s="84">
        <v>1224</v>
      </c>
      <c r="B708" s="4" t="s">
        <v>1361</v>
      </c>
      <c r="C708" s="10" t="s">
        <v>1362</v>
      </c>
      <c r="D708" s="2">
        <v>223</v>
      </c>
      <c r="E708" s="45" t="s">
        <v>1519</v>
      </c>
      <c r="F708" s="67" t="s">
        <v>1520</v>
      </c>
      <c r="G708" s="47" t="s">
        <v>14</v>
      </c>
      <c r="H708" s="7" t="s">
        <v>1521</v>
      </c>
      <c r="I708" s="59">
        <v>11.1</v>
      </c>
      <c r="J708" s="120">
        <v>9.6527777777777768E-2</v>
      </c>
      <c r="K708" s="121"/>
      <c r="L708" s="65">
        <v>4.7913669064748197</v>
      </c>
      <c r="M708" s="115">
        <v>47</v>
      </c>
      <c r="N708" s="8"/>
      <c r="Q708" s="8"/>
      <c r="R708" s="99"/>
      <c r="S708" s="27"/>
      <c r="T708" s="27"/>
    </row>
    <row r="709" spans="1:20" ht="13.4" customHeight="1" x14ac:dyDescent="0.4">
      <c r="A709" s="84">
        <v>1223</v>
      </c>
      <c r="B709" s="4" t="s">
        <v>1361</v>
      </c>
      <c r="C709" s="10" t="s">
        <v>1362</v>
      </c>
      <c r="D709" s="2">
        <v>222</v>
      </c>
      <c r="E709" s="45" t="s">
        <v>1522</v>
      </c>
      <c r="F709" s="67" t="s">
        <v>1523</v>
      </c>
      <c r="G709" s="47" t="s">
        <v>14</v>
      </c>
      <c r="H709" s="7" t="s">
        <v>1524</v>
      </c>
      <c r="I709" s="59">
        <v>10.6</v>
      </c>
      <c r="J709" s="120">
        <v>0.10069444444444443</v>
      </c>
      <c r="K709" s="121"/>
      <c r="L709" s="65">
        <v>4.386206896551724</v>
      </c>
      <c r="M709" s="115">
        <v>94</v>
      </c>
      <c r="N709" s="8"/>
      <c r="Q709" s="8"/>
      <c r="R709" s="99"/>
      <c r="S709" s="27"/>
      <c r="T709" s="27"/>
    </row>
    <row r="710" spans="1:20" ht="13.4" customHeight="1" x14ac:dyDescent="0.4">
      <c r="A710" s="84">
        <v>1222</v>
      </c>
      <c r="B710" s="4" t="s">
        <v>1361</v>
      </c>
      <c r="C710" s="10" t="s">
        <v>1362</v>
      </c>
      <c r="D710" s="2">
        <v>221</v>
      </c>
      <c r="E710" s="45" t="s">
        <v>1525</v>
      </c>
      <c r="F710" s="67" t="s">
        <v>1526</v>
      </c>
      <c r="G710" s="47" t="s">
        <v>14</v>
      </c>
      <c r="H710" s="7" t="s">
        <v>1527</v>
      </c>
      <c r="I710" s="59">
        <v>13</v>
      </c>
      <c r="J710" s="120">
        <v>0.19027777777777777</v>
      </c>
      <c r="K710" s="121"/>
      <c r="L710" s="60">
        <v>2.8467153284671536</v>
      </c>
      <c r="M710" s="115">
        <v>943</v>
      </c>
      <c r="N710" s="3" t="s">
        <v>15</v>
      </c>
      <c r="Q710" s="3"/>
      <c r="R710" s="3"/>
      <c r="S710" s="27"/>
      <c r="T710" s="27"/>
    </row>
    <row r="711" spans="1:20" ht="13.4" customHeight="1" x14ac:dyDescent="0.4">
      <c r="A711" s="84">
        <v>1221</v>
      </c>
      <c r="B711" s="4" t="s">
        <v>1361</v>
      </c>
      <c r="C711" s="10" t="s">
        <v>1362</v>
      </c>
      <c r="D711" s="2">
        <v>220</v>
      </c>
      <c r="E711" s="45" t="s">
        <v>1528</v>
      </c>
      <c r="F711" s="67" t="s">
        <v>1529</v>
      </c>
      <c r="G711" s="47" t="s">
        <v>14</v>
      </c>
      <c r="H711" s="7" t="s">
        <v>1530</v>
      </c>
      <c r="I711" s="59">
        <v>11</v>
      </c>
      <c r="J711" s="120">
        <v>0.12986111111111112</v>
      </c>
      <c r="K711" s="121"/>
      <c r="L711" s="60">
        <v>3.5294117647058822</v>
      </c>
      <c r="M711" s="115">
        <v>617</v>
      </c>
      <c r="N711" s="8"/>
      <c r="Q711" s="8"/>
      <c r="R711" s="99"/>
      <c r="S711" s="27"/>
      <c r="T711" s="27"/>
    </row>
    <row r="712" spans="1:20" ht="13.4" customHeight="1" x14ac:dyDescent="0.4">
      <c r="A712" s="84">
        <v>1220</v>
      </c>
      <c r="B712" s="4" t="s">
        <v>1361</v>
      </c>
      <c r="C712" s="10" t="s">
        <v>1362</v>
      </c>
      <c r="D712" s="2">
        <v>219</v>
      </c>
      <c r="E712" s="45" t="s">
        <v>1531</v>
      </c>
      <c r="F712" s="67" t="s">
        <v>1532</v>
      </c>
      <c r="G712" s="47" t="s">
        <v>14</v>
      </c>
      <c r="H712" s="7" t="s">
        <v>1533</v>
      </c>
      <c r="I712" s="59">
        <v>10.199999999999999</v>
      </c>
      <c r="J712" s="120">
        <v>0.10833333333333334</v>
      </c>
      <c r="K712" s="121"/>
      <c r="L712" s="60">
        <v>3.9230769230769229</v>
      </c>
      <c r="M712" s="115">
        <v>202</v>
      </c>
      <c r="N712" s="8"/>
      <c r="Q712" s="8"/>
      <c r="R712" s="99"/>
      <c r="S712" s="27"/>
      <c r="T712" s="27"/>
    </row>
    <row r="713" spans="1:20" ht="13.4" customHeight="1" x14ac:dyDescent="0.4">
      <c r="A713" s="84">
        <v>1219</v>
      </c>
      <c r="B713" s="4" t="s">
        <v>1361</v>
      </c>
      <c r="C713" s="10" t="s">
        <v>1362</v>
      </c>
      <c r="D713" s="2">
        <v>218</v>
      </c>
      <c r="E713" s="45" t="s">
        <v>1534</v>
      </c>
      <c r="F713" s="67" t="s">
        <v>1535</v>
      </c>
      <c r="G713" s="47" t="s">
        <v>14</v>
      </c>
      <c r="H713" s="7" t="s">
        <v>1536</v>
      </c>
      <c r="I713" s="59">
        <v>8.1999999999999993</v>
      </c>
      <c r="J713" s="120">
        <v>8.819444444444445E-2</v>
      </c>
      <c r="K713" s="121"/>
      <c r="L713" s="60">
        <v>3.8740157480314958</v>
      </c>
      <c r="M713" s="115">
        <v>203</v>
      </c>
      <c r="N713" s="8"/>
      <c r="Q713" s="8"/>
      <c r="R713" s="99"/>
      <c r="S713" s="27"/>
      <c r="T713" s="27"/>
    </row>
    <row r="714" spans="1:20" ht="13.4" customHeight="1" x14ac:dyDescent="0.4">
      <c r="A714" s="84">
        <v>1218</v>
      </c>
      <c r="B714" s="4" t="s">
        <v>1361</v>
      </c>
      <c r="C714" s="10" t="s">
        <v>1362</v>
      </c>
      <c r="D714" s="2">
        <v>217</v>
      </c>
      <c r="E714" s="45" t="s">
        <v>1537</v>
      </c>
      <c r="F714" s="67" t="s">
        <v>1538</v>
      </c>
      <c r="G714" s="47" t="s">
        <v>14</v>
      </c>
      <c r="H714" s="7" t="s">
        <v>1539</v>
      </c>
      <c r="I714" s="59">
        <v>16.5</v>
      </c>
      <c r="J714" s="120">
        <v>0.22847222222222222</v>
      </c>
      <c r="K714" s="121"/>
      <c r="L714" s="60">
        <v>3.0091185410334349</v>
      </c>
      <c r="M714" s="115">
        <v>1041</v>
      </c>
      <c r="N714" s="8"/>
      <c r="Q714" s="8"/>
      <c r="R714" s="99"/>
      <c r="S714" s="27"/>
      <c r="T714" s="27"/>
    </row>
    <row r="715" spans="1:20" ht="13.4" customHeight="1" x14ac:dyDescent="0.4">
      <c r="A715" s="84">
        <v>1217</v>
      </c>
      <c r="B715" s="4" t="s">
        <v>1361</v>
      </c>
      <c r="C715" s="10" t="s">
        <v>1362</v>
      </c>
      <c r="D715" s="2">
        <v>216</v>
      </c>
      <c r="E715" s="45" t="s">
        <v>1540</v>
      </c>
      <c r="F715" s="67" t="s">
        <v>1541</v>
      </c>
      <c r="G715" s="47" t="s">
        <v>14</v>
      </c>
      <c r="H715" s="7" t="s">
        <v>1542</v>
      </c>
      <c r="I715" s="59">
        <v>8.1999999999999993</v>
      </c>
      <c r="J715" s="120">
        <v>9.9999999999999992E-2</v>
      </c>
      <c r="K715" s="121"/>
      <c r="L715" s="60">
        <v>3.4166666666666661</v>
      </c>
      <c r="M715" s="115">
        <v>655</v>
      </c>
      <c r="N715" s="3" t="s">
        <v>15</v>
      </c>
      <c r="Q715" s="3"/>
      <c r="R715" s="3"/>
      <c r="S715" s="27"/>
      <c r="T715" s="27"/>
    </row>
    <row r="716" spans="1:20" ht="13.4" customHeight="1" x14ac:dyDescent="0.4">
      <c r="A716" s="84">
        <v>1216</v>
      </c>
      <c r="B716" s="4" t="s">
        <v>1361</v>
      </c>
      <c r="C716" s="10" t="s">
        <v>1362</v>
      </c>
      <c r="D716" s="2">
        <v>215</v>
      </c>
      <c r="E716" s="45" t="s">
        <v>1543</v>
      </c>
      <c r="F716" s="67" t="s">
        <v>1544</v>
      </c>
      <c r="G716" s="47" t="s">
        <v>14</v>
      </c>
      <c r="H716" s="7" t="s">
        <v>1545</v>
      </c>
      <c r="I716" s="59">
        <v>9.6999999999999993</v>
      </c>
      <c r="J716" s="120">
        <v>8.1944444444444445E-2</v>
      </c>
      <c r="K716" s="121"/>
      <c r="L716" s="65">
        <v>4.9322033898305078</v>
      </c>
      <c r="M716" s="115">
        <v>63</v>
      </c>
      <c r="N716" s="8"/>
      <c r="Q716" s="8"/>
      <c r="R716" s="99"/>
      <c r="S716" s="27"/>
      <c r="T716" s="27"/>
    </row>
    <row r="717" spans="1:20" ht="13.4" customHeight="1" x14ac:dyDescent="0.4">
      <c r="A717" s="84">
        <v>1215</v>
      </c>
      <c r="B717" s="4" t="s">
        <v>1361</v>
      </c>
      <c r="C717" s="10" t="s">
        <v>1362</v>
      </c>
      <c r="D717" s="2">
        <v>214</v>
      </c>
      <c r="E717" s="45" t="s">
        <v>1546</v>
      </c>
      <c r="F717" s="67" t="s">
        <v>1547</v>
      </c>
      <c r="G717" s="47" t="s">
        <v>14</v>
      </c>
      <c r="H717" s="7" t="s">
        <v>1548</v>
      </c>
      <c r="I717" s="59">
        <v>48</v>
      </c>
      <c r="J717" s="120">
        <v>0.1423611111111111</v>
      </c>
      <c r="K717" s="121"/>
      <c r="L717" s="63">
        <v>14.048780487804878</v>
      </c>
      <c r="M717" s="115">
        <v>286</v>
      </c>
      <c r="N717" s="8"/>
      <c r="Q717" s="8"/>
      <c r="R717" s="99"/>
      <c r="S717" s="27"/>
      <c r="T717" s="27"/>
    </row>
    <row r="718" spans="1:20" ht="13.4" customHeight="1" x14ac:dyDescent="0.4">
      <c r="A718" s="84">
        <v>1214</v>
      </c>
      <c r="B718" s="4" t="s">
        <v>1361</v>
      </c>
      <c r="C718" s="10" t="s">
        <v>1362</v>
      </c>
      <c r="D718" s="2">
        <v>213</v>
      </c>
      <c r="E718" s="45" t="s">
        <v>1549</v>
      </c>
      <c r="F718" s="67" t="s">
        <v>1550</v>
      </c>
      <c r="G718" s="47" t="s">
        <v>14</v>
      </c>
      <c r="H718" s="7" t="s">
        <v>1551</v>
      </c>
      <c r="I718" s="59">
        <v>16.5</v>
      </c>
      <c r="J718" s="120">
        <v>0.3034722222222222</v>
      </c>
      <c r="K718" s="121"/>
      <c r="L718" s="60">
        <v>2.2654462242562929</v>
      </c>
      <c r="M718" s="115">
        <v>1579</v>
      </c>
      <c r="N718" s="8"/>
      <c r="Q718" s="8"/>
      <c r="R718" s="99"/>
      <c r="S718" s="27"/>
      <c r="T718" s="27"/>
    </row>
    <row r="719" spans="1:20" ht="13.4" customHeight="1" x14ac:dyDescent="0.4">
      <c r="A719" s="84">
        <v>1213</v>
      </c>
      <c r="B719" s="4" t="s">
        <v>1361</v>
      </c>
      <c r="C719" s="10" t="s">
        <v>1362</v>
      </c>
      <c r="D719" s="2">
        <v>212</v>
      </c>
      <c r="E719" s="45" t="s">
        <v>1552</v>
      </c>
      <c r="F719" s="67" t="s">
        <v>1553</v>
      </c>
      <c r="G719" s="47" t="s">
        <v>14</v>
      </c>
      <c r="H719" s="7" t="s">
        <v>1554</v>
      </c>
      <c r="I719" s="59">
        <v>36.200000000000003</v>
      </c>
      <c r="J719" s="120">
        <v>0.14722222222222223</v>
      </c>
      <c r="K719" s="121"/>
      <c r="L719" s="63">
        <v>10.245283018867925</v>
      </c>
      <c r="M719" s="115">
        <v>491</v>
      </c>
      <c r="N719" s="8"/>
      <c r="Q719" s="8"/>
      <c r="R719" s="99"/>
      <c r="S719" s="27"/>
      <c r="T719" s="27"/>
    </row>
    <row r="720" spans="1:20" ht="13.4" customHeight="1" x14ac:dyDescent="0.4">
      <c r="A720" s="84">
        <v>1212</v>
      </c>
      <c r="B720" s="4" t="s">
        <v>1361</v>
      </c>
      <c r="C720" s="10" t="s">
        <v>1362</v>
      </c>
      <c r="D720" s="2">
        <v>211</v>
      </c>
      <c r="E720" s="45" t="s">
        <v>1555</v>
      </c>
      <c r="F720" s="67" t="s">
        <v>1556</v>
      </c>
      <c r="G720" s="47" t="s">
        <v>14</v>
      </c>
      <c r="H720" s="7" t="s">
        <v>1557</v>
      </c>
      <c r="I720" s="59">
        <v>10.8</v>
      </c>
      <c r="J720" s="120">
        <v>9.7222222222222224E-2</v>
      </c>
      <c r="K720" s="121"/>
      <c r="L720" s="65">
        <v>4.628571428571429</v>
      </c>
      <c r="M720" s="115">
        <v>230</v>
      </c>
      <c r="N720" s="8"/>
      <c r="Q720" s="8"/>
      <c r="R720" s="99"/>
      <c r="S720" s="27"/>
      <c r="T720" s="27"/>
    </row>
    <row r="721" spans="1:20" ht="13.4" customHeight="1" x14ac:dyDescent="0.4">
      <c r="A721" s="84">
        <v>1211</v>
      </c>
      <c r="B721" s="4" t="s">
        <v>1361</v>
      </c>
      <c r="C721" s="10" t="s">
        <v>1362</v>
      </c>
      <c r="D721" s="2">
        <v>210</v>
      </c>
      <c r="E721" s="45" t="s">
        <v>1558</v>
      </c>
      <c r="F721" s="67" t="s">
        <v>1559</v>
      </c>
      <c r="G721" s="47" t="s">
        <v>14</v>
      </c>
      <c r="H721" s="7" t="s">
        <v>4474</v>
      </c>
      <c r="I721" s="59">
        <v>8.6999999999999993</v>
      </c>
      <c r="J721" s="120">
        <v>0.19166666666666665</v>
      </c>
      <c r="K721" s="121"/>
      <c r="L721" s="60">
        <v>1.8913043478260867</v>
      </c>
      <c r="M721" s="115">
        <v>1074</v>
      </c>
      <c r="N721" s="8"/>
      <c r="Q721" s="8"/>
      <c r="R721" s="99"/>
      <c r="S721" s="27"/>
      <c r="T721" s="27"/>
    </row>
    <row r="722" spans="1:20" ht="13.4" customHeight="1" x14ac:dyDescent="0.4">
      <c r="A722" s="84">
        <v>1210</v>
      </c>
      <c r="B722" s="4" t="s">
        <v>1361</v>
      </c>
      <c r="C722" s="10" t="s">
        <v>1362</v>
      </c>
      <c r="D722" s="2">
        <v>209</v>
      </c>
      <c r="E722" s="45" t="s">
        <v>1560</v>
      </c>
      <c r="F722" s="67" t="s">
        <v>1561</v>
      </c>
      <c r="G722" s="47" t="s">
        <v>14</v>
      </c>
      <c r="H722" s="7" t="s">
        <v>1562</v>
      </c>
      <c r="I722" s="59">
        <v>7.3</v>
      </c>
      <c r="J722" s="120">
        <v>8.7500000000000008E-2</v>
      </c>
      <c r="K722" s="121"/>
      <c r="L722" s="60">
        <v>3.4761904761904763</v>
      </c>
      <c r="M722" s="115">
        <v>774</v>
      </c>
      <c r="N722" s="3" t="s">
        <v>15</v>
      </c>
      <c r="Q722" s="3"/>
      <c r="R722" s="3"/>
      <c r="S722" s="27"/>
      <c r="T722" s="27"/>
    </row>
    <row r="723" spans="1:20" ht="13.4" customHeight="1" x14ac:dyDescent="0.4">
      <c r="A723" s="84">
        <v>1209</v>
      </c>
      <c r="B723" s="4" t="s">
        <v>1361</v>
      </c>
      <c r="C723" s="10" t="s">
        <v>1362</v>
      </c>
      <c r="D723" s="2">
        <v>208</v>
      </c>
      <c r="E723" s="45" t="s">
        <v>1563</v>
      </c>
      <c r="F723" s="67" t="s">
        <v>1564</v>
      </c>
      <c r="G723" s="47" t="s">
        <v>14</v>
      </c>
      <c r="H723" s="7" t="s">
        <v>1565</v>
      </c>
      <c r="I723" s="59">
        <v>67.8</v>
      </c>
      <c r="J723" s="120">
        <v>0.18194444444444444</v>
      </c>
      <c r="K723" s="121"/>
      <c r="L723" s="63">
        <v>15.526717557251908</v>
      </c>
      <c r="M723" s="115">
        <v>243</v>
      </c>
      <c r="N723" s="8"/>
      <c r="Q723" s="8"/>
      <c r="R723" s="99"/>
      <c r="S723" s="27"/>
      <c r="T723" s="27"/>
    </row>
    <row r="724" spans="1:20" ht="13.4" customHeight="1" x14ac:dyDescent="0.4">
      <c r="A724" s="84">
        <v>1208</v>
      </c>
      <c r="B724" s="4" t="s">
        <v>1361</v>
      </c>
      <c r="C724" s="10" t="s">
        <v>1362</v>
      </c>
      <c r="D724" s="2">
        <v>207</v>
      </c>
      <c r="E724" s="45" t="s">
        <v>1566</v>
      </c>
      <c r="F724" s="67" t="s">
        <v>1567</v>
      </c>
      <c r="G724" s="47" t="s">
        <v>14</v>
      </c>
      <c r="H724" s="7" t="s">
        <v>1568</v>
      </c>
      <c r="I724" s="59">
        <v>10.3</v>
      </c>
      <c r="J724" s="120">
        <v>0.10486111111111111</v>
      </c>
      <c r="K724" s="121"/>
      <c r="L724" s="65">
        <v>4.0927152317880795</v>
      </c>
      <c r="M724" s="115">
        <v>276</v>
      </c>
      <c r="N724" s="8"/>
      <c r="Q724" s="8"/>
      <c r="R724" s="99"/>
      <c r="S724" s="27"/>
      <c r="T724" s="27"/>
    </row>
    <row r="725" spans="1:20" ht="13.4" customHeight="1" x14ac:dyDescent="0.4">
      <c r="A725" s="84">
        <v>1207</v>
      </c>
      <c r="B725" s="4" t="s">
        <v>1361</v>
      </c>
      <c r="C725" s="10" t="s">
        <v>1362</v>
      </c>
      <c r="D725" s="2">
        <v>206</v>
      </c>
      <c r="E725" s="45" t="s">
        <v>1569</v>
      </c>
      <c r="F725" s="67" t="s">
        <v>1570</v>
      </c>
      <c r="G725" s="47" t="s">
        <v>14</v>
      </c>
      <c r="H725" s="7" t="s">
        <v>1571</v>
      </c>
      <c r="I725" s="59">
        <v>15.2</v>
      </c>
      <c r="J725" s="120">
        <v>0.15902777777777777</v>
      </c>
      <c r="K725" s="121"/>
      <c r="L725" s="60">
        <v>3.982532751091703</v>
      </c>
      <c r="M725" s="115">
        <v>445</v>
      </c>
      <c r="N725" s="8"/>
      <c r="Q725" s="8"/>
      <c r="R725" s="99"/>
      <c r="S725" s="27"/>
      <c r="T725" s="27"/>
    </row>
    <row r="726" spans="1:20" ht="13.4" customHeight="1" x14ac:dyDescent="0.4">
      <c r="A726" s="84">
        <v>1206</v>
      </c>
      <c r="B726" s="4" t="s">
        <v>1361</v>
      </c>
      <c r="C726" s="10" t="s">
        <v>1362</v>
      </c>
      <c r="D726" s="2">
        <v>205</v>
      </c>
      <c r="E726" s="45" t="s">
        <v>1572</v>
      </c>
      <c r="F726" s="67" t="s">
        <v>1573</v>
      </c>
      <c r="G726" s="47" t="s">
        <v>14</v>
      </c>
      <c r="H726" s="7" t="s">
        <v>1574</v>
      </c>
      <c r="I726" s="59">
        <v>16.2</v>
      </c>
      <c r="J726" s="120">
        <v>0.23194444444444443</v>
      </c>
      <c r="K726" s="121"/>
      <c r="L726" s="60">
        <v>2.9101796407185625</v>
      </c>
      <c r="M726" s="115">
        <v>1143</v>
      </c>
      <c r="N726" s="3" t="s">
        <v>15</v>
      </c>
      <c r="Q726" s="3"/>
      <c r="R726" s="3"/>
      <c r="S726" s="27"/>
      <c r="T726" s="27"/>
    </row>
    <row r="727" spans="1:20" ht="13.4" customHeight="1" x14ac:dyDescent="0.4">
      <c r="A727" s="84">
        <v>1205</v>
      </c>
      <c r="B727" s="4" t="s">
        <v>1361</v>
      </c>
      <c r="C727" s="10" t="s">
        <v>1362</v>
      </c>
      <c r="D727" s="2">
        <v>204</v>
      </c>
      <c r="E727" s="45" t="s">
        <v>1575</v>
      </c>
      <c r="F727" s="67" t="s">
        <v>1576</v>
      </c>
      <c r="G727" s="47" t="s">
        <v>14</v>
      </c>
      <c r="H727" s="7" t="s">
        <v>4643</v>
      </c>
      <c r="I727" s="59">
        <v>9.6999999999999993</v>
      </c>
      <c r="J727" s="120">
        <v>0.13958333333333334</v>
      </c>
      <c r="K727" s="121"/>
      <c r="L727" s="60">
        <v>2.8955223880597014</v>
      </c>
      <c r="M727" s="115">
        <v>941</v>
      </c>
      <c r="N727" s="3" t="s">
        <v>15</v>
      </c>
      <c r="Q727" s="3"/>
      <c r="R727" s="3"/>
      <c r="S727" s="27"/>
      <c r="T727" s="27"/>
    </row>
    <row r="728" spans="1:20" ht="13.4" customHeight="1" x14ac:dyDescent="0.4">
      <c r="A728" s="84">
        <v>1204</v>
      </c>
      <c r="B728" s="4" t="s">
        <v>1361</v>
      </c>
      <c r="C728" s="10" t="s">
        <v>1362</v>
      </c>
      <c r="D728" s="2">
        <v>203</v>
      </c>
      <c r="E728" s="45" t="s">
        <v>1577</v>
      </c>
      <c r="F728" s="67" t="s">
        <v>1578</v>
      </c>
      <c r="G728" s="47" t="s">
        <v>14</v>
      </c>
      <c r="H728" s="7" t="s">
        <v>1579</v>
      </c>
      <c r="I728" s="59">
        <v>11</v>
      </c>
      <c r="J728" s="120">
        <v>9.7916666666666666E-2</v>
      </c>
      <c r="K728" s="121"/>
      <c r="L728" s="65">
        <v>4.6808510638297873</v>
      </c>
      <c r="M728" s="115">
        <v>77</v>
      </c>
      <c r="N728" s="8"/>
      <c r="Q728" s="8"/>
      <c r="R728" s="99"/>
      <c r="S728" s="27"/>
      <c r="T728" s="27"/>
    </row>
    <row r="729" spans="1:20" ht="13.4" customHeight="1" x14ac:dyDescent="0.4">
      <c r="A729" s="84">
        <v>1203</v>
      </c>
      <c r="B729" s="4" t="s">
        <v>1361</v>
      </c>
      <c r="C729" s="10" t="s">
        <v>1362</v>
      </c>
      <c r="D729" s="2">
        <v>202</v>
      </c>
      <c r="E729" s="45" t="s">
        <v>1577</v>
      </c>
      <c r="F729" s="67" t="s">
        <v>1580</v>
      </c>
      <c r="G729" s="47" t="s">
        <v>14</v>
      </c>
      <c r="H729" s="7" t="s">
        <v>1581</v>
      </c>
      <c r="I729" s="59">
        <v>1.4</v>
      </c>
      <c r="J729" s="120">
        <v>1.1111111111111112E-2</v>
      </c>
      <c r="K729" s="121"/>
      <c r="L729" s="60">
        <v>5.2499999999999991</v>
      </c>
      <c r="M729" s="115">
        <v>49</v>
      </c>
      <c r="N729" s="8"/>
      <c r="Q729" s="8"/>
      <c r="R729" s="99"/>
      <c r="S729" s="27"/>
      <c r="T729" s="27"/>
    </row>
    <row r="730" spans="1:20" ht="13.4" customHeight="1" x14ac:dyDescent="0.4">
      <c r="A730" s="84">
        <v>1202</v>
      </c>
      <c r="B730" s="4" t="s">
        <v>1361</v>
      </c>
      <c r="C730" s="10" t="s">
        <v>1362</v>
      </c>
      <c r="D730" s="2">
        <v>201</v>
      </c>
      <c r="E730" s="45" t="s">
        <v>1582</v>
      </c>
      <c r="F730" s="67" t="s">
        <v>1583</v>
      </c>
      <c r="G730" s="47" t="s">
        <v>14</v>
      </c>
      <c r="H730" s="7" t="s">
        <v>1584</v>
      </c>
      <c r="I730" s="59">
        <v>15</v>
      </c>
      <c r="J730" s="120">
        <v>0.23402777777777781</v>
      </c>
      <c r="K730" s="121"/>
      <c r="L730" s="60">
        <v>2.6706231454005938</v>
      </c>
      <c r="M730" s="115">
        <v>1178</v>
      </c>
      <c r="N730" s="8"/>
      <c r="Q730" s="8"/>
      <c r="R730" s="99"/>
      <c r="S730" s="27"/>
      <c r="T730" s="27"/>
    </row>
    <row r="731" spans="1:20" ht="13.4" customHeight="1" x14ac:dyDescent="0.4">
      <c r="A731" s="84">
        <v>1201</v>
      </c>
      <c r="B731" s="4" t="s">
        <v>1361</v>
      </c>
      <c r="C731" s="10" t="s">
        <v>1362</v>
      </c>
      <c r="D731" s="2">
        <v>200</v>
      </c>
      <c r="E731" s="45" t="s">
        <v>1585</v>
      </c>
      <c r="F731" s="67" t="s">
        <v>1586</v>
      </c>
      <c r="G731" s="47" t="s">
        <v>14</v>
      </c>
      <c r="H731" s="7" t="s">
        <v>1587</v>
      </c>
      <c r="I731" s="59">
        <v>21.9</v>
      </c>
      <c r="J731" s="120">
        <v>0.20138888888888887</v>
      </c>
      <c r="K731" s="121"/>
      <c r="L731" s="60">
        <v>4.5310344827586206</v>
      </c>
      <c r="M731" s="115">
        <v>1102</v>
      </c>
      <c r="N731" s="8"/>
      <c r="Q731" s="8"/>
      <c r="R731" s="99"/>
      <c r="S731" s="27"/>
      <c r="T731" s="27"/>
    </row>
    <row r="732" spans="1:20" ht="13.4" customHeight="1" x14ac:dyDescent="0.4">
      <c r="A732" s="84">
        <v>1200</v>
      </c>
      <c r="B732" s="4" t="s">
        <v>1361</v>
      </c>
      <c r="C732" s="10" t="s">
        <v>1362</v>
      </c>
      <c r="D732" s="2">
        <v>199</v>
      </c>
      <c r="E732" s="45" t="s">
        <v>1588</v>
      </c>
      <c r="F732" s="67" t="s">
        <v>1589</v>
      </c>
      <c r="G732" s="47" t="s">
        <v>14</v>
      </c>
      <c r="H732" s="7" t="s">
        <v>1590</v>
      </c>
      <c r="I732" s="59">
        <v>14.2</v>
      </c>
      <c r="J732" s="120">
        <v>0.15972222222222224</v>
      </c>
      <c r="K732" s="121"/>
      <c r="L732" s="60">
        <v>3.704347826086956</v>
      </c>
      <c r="M732" s="115">
        <v>615</v>
      </c>
      <c r="N732" s="8"/>
      <c r="Q732" s="8"/>
      <c r="R732" s="99"/>
      <c r="S732" s="27"/>
      <c r="T732" s="27"/>
    </row>
    <row r="733" spans="1:20" ht="13.4" customHeight="1" x14ac:dyDescent="0.4">
      <c r="A733" s="84">
        <v>1199</v>
      </c>
      <c r="B733" s="4" t="s">
        <v>1361</v>
      </c>
      <c r="C733" s="10" t="s">
        <v>1362</v>
      </c>
      <c r="D733" s="2">
        <v>198</v>
      </c>
      <c r="E733" s="45" t="s">
        <v>1591</v>
      </c>
      <c r="F733" s="67" t="s">
        <v>1592</v>
      </c>
      <c r="G733" s="47" t="s">
        <v>14</v>
      </c>
      <c r="H733" s="7" t="s">
        <v>1593</v>
      </c>
      <c r="I733" s="59">
        <v>9.9</v>
      </c>
      <c r="J733" s="120">
        <v>8.5416666666666655E-2</v>
      </c>
      <c r="K733" s="121"/>
      <c r="L733" s="65">
        <v>4.8292682926829276</v>
      </c>
      <c r="M733" s="115">
        <v>239</v>
      </c>
      <c r="N733" s="8"/>
      <c r="Q733" s="8"/>
      <c r="R733" s="99"/>
      <c r="S733" s="27"/>
      <c r="T733" s="27"/>
    </row>
    <row r="734" spans="1:20" ht="13.4" customHeight="1" x14ac:dyDescent="0.4">
      <c r="A734" s="84">
        <v>1198</v>
      </c>
      <c r="B734" s="4" t="s">
        <v>1361</v>
      </c>
      <c r="C734" s="10" t="s">
        <v>1362</v>
      </c>
      <c r="D734" s="2">
        <v>197</v>
      </c>
      <c r="E734" s="45" t="s">
        <v>1594</v>
      </c>
      <c r="F734" s="67" t="s">
        <v>1595</v>
      </c>
      <c r="G734" s="47" t="s">
        <v>14</v>
      </c>
      <c r="H734" s="7" t="s">
        <v>1596</v>
      </c>
      <c r="I734" s="59">
        <v>63.2</v>
      </c>
      <c r="J734" s="120">
        <v>0.21527777777777779</v>
      </c>
      <c r="K734" s="121"/>
      <c r="L734" s="63">
        <v>12.232258064516129</v>
      </c>
      <c r="M734" s="115">
        <v>243</v>
      </c>
      <c r="N734" s="8"/>
      <c r="Q734" s="8"/>
      <c r="R734" s="99"/>
      <c r="S734" s="27"/>
      <c r="T734" s="27"/>
    </row>
    <row r="735" spans="1:20" ht="13.4" customHeight="1" x14ac:dyDescent="0.4">
      <c r="A735" s="84">
        <v>1197</v>
      </c>
      <c r="B735" s="4" t="s">
        <v>1361</v>
      </c>
      <c r="C735" s="10" t="s">
        <v>1362</v>
      </c>
      <c r="D735" s="2">
        <v>196</v>
      </c>
      <c r="E735" s="45" t="s">
        <v>1597</v>
      </c>
      <c r="F735" s="67" t="s">
        <v>1598</v>
      </c>
      <c r="G735" s="47" t="s">
        <v>14</v>
      </c>
      <c r="H735" s="7" t="s">
        <v>1599</v>
      </c>
      <c r="I735" s="59">
        <v>13.9</v>
      </c>
      <c r="J735" s="120">
        <v>0.14583333333333334</v>
      </c>
      <c r="K735" s="121"/>
      <c r="L735" s="60">
        <v>3.9714285714285711</v>
      </c>
      <c r="M735" s="115">
        <v>988</v>
      </c>
      <c r="N735" s="3" t="s">
        <v>15</v>
      </c>
      <c r="Q735" s="3"/>
      <c r="R735" s="3"/>
      <c r="S735" s="27"/>
      <c r="T735" s="27"/>
    </row>
    <row r="736" spans="1:20" ht="13.4" customHeight="1" x14ac:dyDescent="0.4">
      <c r="A736" s="84">
        <v>1196</v>
      </c>
      <c r="B736" s="4" t="s">
        <v>1361</v>
      </c>
      <c r="C736" s="10" t="s">
        <v>1362</v>
      </c>
      <c r="D736" s="2">
        <v>195</v>
      </c>
      <c r="E736" s="45" t="s">
        <v>1600</v>
      </c>
      <c r="F736" s="67" t="s">
        <v>1601</v>
      </c>
      <c r="G736" s="47" t="s">
        <v>14</v>
      </c>
      <c r="H736" s="7" t="s">
        <v>1602</v>
      </c>
      <c r="I736" s="59">
        <v>2.2999999999999998</v>
      </c>
      <c r="J736" s="120">
        <v>5.2777777777777778E-2</v>
      </c>
      <c r="K736" s="121"/>
      <c r="L736" s="60">
        <v>1.8157894736842106</v>
      </c>
      <c r="M736" s="115">
        <v>139</v>
      </c>
      <c r="N736" s="8"/>
      <c r="Q736" s="8"/>
      <c r="R736" s="99"/>
      <c r="S736" s="27"/>
      <c r="T736" s="27"/>
    </row>
    <row r="737" spans="1:20" ht="13.4" customHeight="1" x14ac:dyDescent="0.4">
      <c r="A737" s="84">
        <v>1195</v>
      </c>
      <c r="B737" s="4" t="s">
        <v>1361</v>
      </c>
      <c r="C737" s="10" t="s">
        <v>1362</v>
      </c>
      <c r="D737" s="2">
        <v>194</v>
      </c>
      <c r="E737" s="45" t="s">
        <v>1603</v>
      </c>
      <c r="F737" s="67" t="s">
        <v>1604</v>
      </c>
      <c r="G737" s="47" t="s">
        <v>14</v>
      </c>
      <c r="H737" s="7" t="s">
        <v>1605</v>
      </c>
      <c r="I737" s="59">
        <v>13.5</v>
      </c>
      <c r="J737" s="120">
        <v>0.24097222222222223</v>
      </c>
      <c r="K737" s="121"/>
      <c r="L737" s="60">
        <v>2.3342939481268012</v>
      </c>
      <c r="M737" s="115">
        <v>1321</v>
      </c>
      <c r="N737" s="8"/>
      <c r="Q737" s="8"/>
      <c r="R737" s="99"/>
      <c r="S737" s="27"/>
      <c r="T737" s="27"/>
    </row>
    <row r="738" spans="1:20" ht="13.4" customHeight="1" x14ac:dyDescent="0.4">
      <c r="A738" s="84">
        <v>1194</v>
      </c>
      <c r="B738" s="4" t="s">
        <v>1361</v>
      </c>
      <c r="C738" s="10" t="s">
        <v>1362</v>
      </c>
      <c r="D738" s="2">
        <v>193</v>
      </c>
      <c r="E738" s="45" t="s">
        <v>1606</v>
      </c>
      <c r="F738" s="67" t="s">
        <v>1607</v>
      </c>
      <c r="G738" s="47" t="s">
        <v>14</v>
      </c>
      <c r="H738" s="7" t="s">
        <v>4615</v>
      </c>
      <c r="I738" s="59">
        <v>39.4</v>
      </c>
      <c r="J738" s="120">
        <v>0.17500000000000002</v>
      </c>
      <c r="K738" s="121"/>
      <c r="L738" s="63">
        <v>9.3809523809523814</v>
      </c>
      <c r="M738" s="115">
        <v>524</v>
      </c>
      <c r="N738" s="8"/>
      <c r="Q738" s="8"/>
      <c r="R738" s="99"/>
      <c r="S738" s="27"/>
      <c r="T738" s="27"/>
    </row>
    <row r="739" spans="1:20" ht="13.4" customHeight="1" x14ac:dyDescent="0.4">
      <c r="A739" s="84">
        <v>1193</v>
      </c>
      <c r="B739" s="4" t="s">
        <v>1361</v>
      </c>
      <c r="C739" s="10" t="s">
        <v>1362</v>
      </c>
      <c r="D739" s="2">
        <v>192</v>
      </c>
      <c r="E739" s="45" t="s">
        <v>1608</v>
      </c>
      <c r="F739" s="67" t="s">
        <v>1609</v>
      </c>
      <c r="G739" s="47" t="s">
        <v>14</v>
      </c>
      <c r="H739" s="7" t="s">
        <v>1610</v>
      </c>
      <c r="I739" s="59">
        <v>40.1</v>
      </c>
      <c r="J739" s="120">
        <v>0.13402777777777777</v>
      </c>
      <c r="K739" s="121"/>
      <c r="L739" s="63">
        <v>12.466321243523316</v>
      </c>
      <c r="M739" s="115">
        <v>275</v>
      </c>
      <c r="N739" s="8"/>
      <c r="Q739" s="8"/>
      <c r="R739" s="99"/>
      <c r="S739" s="27"/>
      <c r="T739" s="27"/>
    </row>
    <row r="740" spans="1:20" ht="13.4" customHeight="1" x14ac:dyDescent="0.4">
      <c r="A740" s="84">
        <v>1192</v>
      </c>
      <c r="B740" s="4" t="s">
        <v>1361</v>
      </c>
      <c r="C740" s="10" t="s">
        <v>1362</v>
      </c>
      <c r="D740" s="2">
        <v>191</v>
      </c>
      <c r="E740" s="45" t="s">
        <v>1611</v>
      </c>
      <c r="F740" s="67" t="s">
        <v>1612</v>
      </c>
      <c r="G740" s="47" t="s">
        <v>14</v>
      </c>
      <c r="H740" s="7" t="s">
        <v>1613</v>
      </c>
      <c r="I740" s="59">
        <v>7.8</v>
      </c>
      <c r="J740" s="120">
        <v>8.819444444444445E-2</v>
      </c>
      <c r="K740" s="121"/>
      <c r="L740" s="60">
        <v>3.6850393700787403</v>
      </c>
      <c r="M740" s="115">
        <v>670</v>
      </c>
      <c r="N740" s="8"/>
      <c r="Q740" s="8"/>
      <c r="R740" s="99"/>
      <c r="S740" s="27"/>
      <c r="T740" s="27"/>
    </row>
    <row r="741" spans="1:20" ht="13.4" customHeight="1" x14ac:dyDescent="0.4">
      <c r="A741" s="84">
        <v>1191</v>
      </c>
      <c r="B741" s="4" t="s">
        <v>1361</v>
      </c>
      <c r="C741" s="10" t="s">
        <v>1362</v>
      </c>
      <c r="D741" s="2">
        <v>190</v>
      </c>
      <c r="E741" s="45" t="s">
        <v>1614</v>
      </c>
      <c r="F741" s="67" t="s">
        <v>1615</v>
      </c>
      <c r="G741" s="47" t="s">
        <v>14</v>
      </c>
      <c r="H741" s="7" t="s">
        <v>1616</v>
      </c>
      <c r="I741" s="59">
        <v>13.1</v>
      </c>
      <c r="J741" s="120">
        <v>0.12430555555555556</v>
      </c>
      <c r="K741" s="121"/>
      <c r="L741" s="65">
        <v>4.3910614525139664</v>
      </c>
      <c r="M741" s="115">
        <v>364</v>
      </c>
      <c r="N741" s="8"/>
      <c r="Q741" s="8"/>
      <c r="R741" s="99"/>
      <c r="S741" s="27"/>
      <c r="T741" s="27"/>
    </row>
    <row r="742" spans="1:20" ht="13.4" customHeight="1" x14ac:dyDescent="0.4">
      <c r="A742" s="84">
        <v>1190</v>
      </c>
      <c r="B742" s="4" t="s">
        <v>1361</v>
      </c>
      <c r="C742" s="10" t="s">
        <v>1362</v>
      </c>
      <c r="D742" s="2">
        <v>189</v>
      </c>
      <c r="E742" s="45" t="s">
        <v>1617</v>
      </c>
      <c r="F742" s="67" t="s">
        <v>1618</v>
      </c>
      <c r="G742" s="47" t="s">
        <v>14</v>
      </c>
      <c r="H742" s="7" t="s">
        <v>1619</v>
      </c>
      <c r="I742" s="59">
        <v>9</v>
      </c>
      <c r="J742" s="120">
        <v>0.14861111111111111</v>
      </c>
      <c r="K742" s="121"/>
      <c r="L742" s="60">
        <v>2.523364485981308</v>
      </c>
      <c r="M742" s="115">
        <v>717</v>
      </c>
      <c r="N742" s="8"/>
      <c r="Q742" s="8"/>
      <c r="R742" s="99"/>
      <c r="S742" s="27"/>
      <c r="T742" s="27"/>
    </row>
    <row r="743" spans="1:20" ht="13.4" customHeight="1" x14ac:dyDescent="0.4">
      <c r="A743" s="84">
        <v>1189</v>
      </c>
      <c r="B743" s="4" t="s">
        <v>1361</v>
      </c>
      <c r="C743" s="10" t="s">
        <v>1362</v>
      </c>
      <c r="D743" s="2">
        <v>188</v>
      </c>
      <c r="E743" s="45" t="s">
        <v>1620</v>
      </c>
      <c r="F743" s="67" t="s">
        <v>1621</v>
      </c>
      <c r="G743" s="47" t="s">
        <v>14</v>
      </c>
      <c r="H743" s="7" t="s">
        <v>1622</v>
      </c>
      <c r="I743" s="59">
        <v>13.8</v>
      </c>
      <c r="J743" s="120">
        <v>0.13541666666666666</v>
      </c>
      <c r="K743" s="121"/>
      <c r="L743" s="65">
        <v>4.2461538461538462</v>
      </c>
      <c r="M743" s="115">
        <v>836</v>
      </c>
      <c r="N743" s="3" t="s">
        <v>15</v>
      </c>
      <c r="Q743" s="3"/>
      <c r="R743" s="3"/>
      <c r="S743" s="27"/>
      <c r="T743" s="27"/>
    </row>
    <row r="744" spans="1:20" ht="13.4" customHeight="1" x14ac:dyDescent="0.4">
      <c r="A744" s="84">
        <v>1188</v>
      </c>
      <c r="B744" s="4" t="s">
        <v>1361</v>
      </c>
      <c r="C744" s="10" t="s">
        <v>1362</v>
      </c>
      <c r="D744" s="2">
        <v>187</v>
      </c>
      <c r="E744" s="45" t="s">
        <v>1623</v>
      </c>
      <c r="F744" s="67" t="s">
        <v>1624</v>
      </c>
      <c r="G744" s="47" t="s">
        <v>14</v>
      </c>
      <c r="H744" s="7" t="s">
        <v>1625</v>
      </c>
      <c r="I744" s="59">
        <v>15.3</v>
      </c>
      <c r="J744" s="120">
        <v>9.7916666666666666E-2</v>
      </c>
      <c r="K744" s="121"/>
      <c r="L744" s="60">
        <v>6.5106382978723403</v>
      </c>
      <c r="M744" s="115">
        <v>427</v>
      </c>
      <c r="N744" s="8"/>
      <c r="Q744" s="8"/>
      <c r="R744" s="99"/>
      <c r="S744" s="27"/>
      <c r="T744" s="27"/>
    </row>
    <row r="745" spans="1:20" ht="13.4" customHeight="1" x14ac:dyDescent="0.4">
      <c r="A745" s="84">
        <v>1187</v>
      </c>
      <c r="B745" s="4" t="s">
        <v>1361</v>
      </c>
      <c r="C745" s="10" t="s">
        <v>1362</v>
      </c>
      <c r="D745" s="2">
        <v>186</v>
      </c>
      <c r="E745" s="45" t="s">
        <v>1626</v>
      </c>
      <c r="F745" s="67" t="s">
        <v>1627</v>
      </c>
      <c r="G745" s="47" t="s">
        <v>14</v>
      </c>
      <c r="H745" s="7" t="s">
        <v>1628</v>
      </c>
      <c r="I745" s="59">
        <v>9.3000000000000007</v>
      </c>
      <c r="J745" s="120">
        <v>0.13472222222222222</v>
      </c>
      <c r="K745" s="121"/>
      <c r="L745" s="60">
        <v>2.8762886597938149</v>
      </c>
      <c r="M745" s="115">
        <v>621</v>
      </c>
      <c r="N745" s="8"/>
      <c r="Q745" s="8"/>
      <c r="R745" s="99"/>
      <c r="S745" s="27"/>
      <c r="T745" s="27"/>
    </row>
    <row r="746" spans="1:20" ht="13.4" customHeight="1" x14ac:dyDescent="0.4">
      <c r="A746" s="84">
        <v>1186</v>
      </c>
      <c r="B746" s="4" t="s">
        <v>1361</v>
      </c>
      <c r="C746" s="10" t="s">
        <v>1362</v>
      </c>
      <c r="D746" s="2">
        <v>185</v>
      </c>
      <c r="E746" s="45" t="s">
        <v>1629</v>
      </c>
      <c r="F746" s="67" t="s">
        <v>1630</v>
      </c>
      <c r="G746" s="47" t="s">
        <v>14</v>
      </c>
      <c r="H746" s="7" t="s">
        <v>1631</v>
      </c>
      <c r="I746" s="59">
        <v>7.6</v>
      </c>
      <c r="J746" s="120">
        <v>0.10069444444444443</v>
      </c>
      <c r="K746" s="121"/>
      <c r="L746" s="60">
        <v>3.1448275862068962</v>
      </c>
      <c r="M746" s="115">
        <v>532</v>
      </c>
      <c r="N746" s="8"/>
      <c r="Q746" s="8"/>
      <c r="R746" s="99"/>
      <c r="S746" s="27"/>
      <c r="T746" s="27"/>
    </row>
    <row r="747" spans="1:20" ht="13.4" customHeight="1" x14ac:dyDescent="0.4">
      <c r="A747" s="84">
        <v>1185</v>
      </c>
      <c r="B747" s="4" t="s">
        <v>1361</v>
      </c>
      <c r="C747" s="10" t="s">
        <v>1362</v>
      </c>
      <c r="D747" s="2">
        <v>184</v>
      </c>
      <c r="E747" s="45" t="s">
        <v>1632</v>
      </c>
      <c r="F747" s="67" t="s">
        <v>1633</v>
      </c>
      <c r="G747" s="47" t="s">
        <v>14</v>
      </c>
      <c r="H747" s="7" t="s">
        <v>1634</v>
      </c>
      <c r="I747" s="59">
        <v>8.9</v>
      </c>
      <c r="J747" s="120">
        <v>0.15763888888888888</v>
      </c>
      <c r="K747" s="121"/>
      <c r="L747" s="60">
        <v>2.3524229074889869</v>
      </c>
      <c r="M747" s="115">
        <v>837</v>
      </c>
      <c r="N747" s="8"/>
      <c r="Q747" s="8"/>
      <c r="R747" s="99"/>
      <c r="S747" s="27"/>
      <c r="T747" s="27"/>
    </row>
    <row r="748" spans="1:20" ht="13.4" customHeight="1" x14ac:dyDescent="0.4">
      <c r="A748" s="84">
        <v>1184</v>
      </c>
      <c r="B748" s="4" t="s">
        <v>1361</v>
      </c>
      <c r="C748" s="10" t="s">
        <v>1362</v>
      </c>
      <c r="D748" s="2">
        <v>183</v>
      </c>
      <c r="E748" s="45" t="s">
        <v>1635</v>
      </c>
      <c r="F748" s="67" t="s">
        <v>1636</v>
      </c>
      <c r="G748" s="47" t="s">
        <v>14</v>
      </c>
      <c r="H748" s="7" t="s">
        <v>1637</v>
      </c>
      <c r="I748" s="59">
        <v>5.5</v>
      </c>
      <c r="J748" s="120">
        <v>0.10902777777777778</v>
      </c>
      <c r="K748" s="121"/>
      <c r="L748" s="60">
        <v>2.1019108280254777</v>
      </c>
      <c r="M748" s="115">
        <v>522</v>
      </c>
      <c r="N748" s="8"/>
      <c r="Q748" s="8"/>
      <c r="R748" s="99"/>
      <c r="S748" s="27"/>
      <c r="T748" s="27"/>
    </row>
    <row r="749" spans="1:20" ht="13.4" customHeight="1" x14ac:dyDescent="0.4">
      <c r="A749" s="84">
        <v>1183</v>
      </c>
      <c r="B749" s="4" t="s">
        <v>1361</v>
      </c>
      <c r="C749" s="10" t="s">
        <v>1362</v>
      </c>
      <c r="D749" s="2">
        <v>182</v>
      </c>
      <c r="E749" s="45" t="s">
        <v>1638</v>
      </c>
      <c r="F749" s="67" t="s">
        <v>1639</v>
      </c>
      <c r="G749" s="47" t="s">
        <v>14</v>
      </c>
      <c r="H749" s="7" t="s">
        <v>1640</v>
      </c>
      <c r="I749" s="59">
        <v>17</v>
      </c>
      <c r="J749" s="120">
        <v>0.13194444444444445</v>
      </c>
      <c r="K749" s="121"/>
      <c r="L749" s="60">
        <v>5.3684210526315788</v>
      </c>
      <c r="M749" s="115">
        <v>448</v>
      </c>
      <c r="N749" s="8"/>
      <c r="Q749" s="8"/>
      <c r="R749" s="99"/>
      <c r="S749" s="27"/>
      <c r="T749" s="27"/>
    </row>
    <row r="750" spans="1:20" ht="13.4" customHeight="1" x14ac:dyDescent="0.4">
      <c r="A750" s="84">
        <v>1182</v>
      </c>
      <c r="B750" s="4" t="s">
        <v>1361</v>
      </c>
      <c r="C750" s="10" t="s">
        <v>1362</v>
      </c>
      <c r="D750" s="2">
        <v>181</v>
      </c>
      <c r="E750" s="45" t="s">
        <v>1641</v>
      </c>
      <c r="F750" s="67" t="s">
        <v>1642</v>
      </c>
      <c r="G750" s="47" t="s">
        <v>14</v>
      </c>
      <c r="H750" s="7" t="s">
        <v>1643</v>
      </c>
      <c r="I750" s="59">
        <v>10.5</v>
      </c>
      <c r="J750" s="120">
        <v>0.16111111111111112</v>
      </c>
      <c r="K750" s="121"/>
      <c r="L750" s="60">
        <v>2.7155172413793105</v>
      </c>
      <c r="M750" s="115">
        <v>812</v>
      </c>
      <c r="N750" s="8"/>
      <c r="Q750" s="8"/>
      <c r="R750" s="99"/>
      <c r="S750" s="27"/>
      <c r="T750" s="27"/>
    </row>
    <row r="751" spans="1:20" ht="13.4" customHeight="1" x14ac:dyDescent="0.4">
      <c r="A751" s="84">
        <v>1181</v>
      </c>
      <c r="B751" s="4" t="s">
        <v>1361</v>
      </c>
      <c r="C751" s="10" t="s">
        <v>1362</v>
      </c>
      <c r="D751" s="2">
        <v>180</v>
      </c>
      <c r="E751" s="45" t="s">
        <v>1644</v>
      </c>
      <c r="F751" s="67" t="s">
        <v>1645</v>
      </c>
      <c r="G751" s="47" t="s">
        <v>14</v>
      </c>
      <c r="H751" s="7" t="s">
        <v>1646</v>
      </c>
      <c r="I751" s="59">
        <v>7</v>
      </c>
      <c r="J751" s="120">
        <v>0.1125</v>
      </c>
      <c r="K751" s="121"/>
      <c r="L751" s="60">
        <v>2.5925925925925926</v>
      </c>
      <c r="M751" s="115">
        <v>616</v>
      </c>
      <c r="N751" s="8"/>
      <c r="Q751" s="8"/>
      <c r="R751" s="99"/>
      <c r="S751" s="27"/>
      <c r="T751" s="27"/>
    </row>
    <row r="752" spans="1:20" ht="13.4" customHeight="1" x14ac:dyDescent="0.4">
      <c r="A752" s="84">
        <v>1180</v>
      </c>
      <c r="B752" s="4" t="s">
        <v>1361</v>
      </c>
      <c r="C752" s="10" t="s">
        <v>1362</v>
      </c>
      <c r="D752" s="2">
        <v>179</v>
      </c>
      <c r="E752" s="45" t="s">
        <v>1647</v>
      </c>
      <c r="F752" s="67" t="s">
        <v>1648</v>
      </c>
      <c r="G752" s="47" t="s">
        <v>14</v>
      </c>
      <c r="H752" s="7" t="s">
        <v>1649</v>
      </c>
      <c r="I752" s="59">
        <v>20.5</v>
      </c>
      <c r="J752" s="120">
        <v>0.19722222222222222</v>
      </c>
      <c r="K752" s="121"/>
      <c r="L752" s="65">
        <v>4.330985915492958</v>
      </c>
      <c r="M752" s="115">
        <v>572</v>
      </c>
      <c r="N752" s="8"/>
      <c r="Q752" s="8"/>
      <c r="R752" s="99"/>
      <c r="S752" s="27"/>
      <c r="T752" s="27"/>
    </row>
    <row r="753" spans="1:20" ht="13.4" customHeight="1" x14ac:dyDescent="0.4">
      <c r="A753" s="84">
        <v>1179</v>
      </c>
      <c r="B753" s="4" t="s">
        <v>1361</v>
      </c>
      <c r="C753" s="10" t="s">
        <v>1362</v>
      </c>
      <c r="D753" s="2">
        <v>178</v>
      </c>
      <c r="E753" s="45" t="s">
        <v>1650</v>
      </c>
      <c r="F753" s="67" t="s">
        <v>1651</v>
      </c>
      <c r="G753" s="47" t="s">
        <v>14</v>
      </c>
      <c r="H753" s="7" t="s">
        <v>1652</v>
      </c>
      <c r="I753" s="59">
        <v>35.700000000000003</v>
      </c>
      <c r="J753" s="120">
        <v>0.18472222222222223</v>
      </c>
      <c r="K753" s="121"/>
      <c r="L753" s="63">
        <v>8.0526315789473699</v>
      </c>
      <c r="M753" s="115">
        <v>730</v>
      </c>
      <c r="N753" s="8"/>
      <c r="Q753" s="8"/>
      <c r="R753" s="99"/>
      <c r="S753" s="27"/>
      <c r="T753" s="27"/>
    </row>
    <row r="754" spans="1:20" ht="13.4" customHeight="1" x14ac:dyDescent="0.4">
      <c r="A754" s="84">
        <v>1178</v>
      </c>
      <c r="B754" s="4" t="s">
        <v>1361</v>
      </c>
      <c r="C754" s="10" t="s">
        <v>1362</v>
      </c>
      <c r="D754" s="2">
        <v>177</v>
      </c>
      <c r="E754" s="45" t="s">
        <v>1653</v>
      </c>
      <c r="F754" s="67" t="s">
        <v>1654</v>
      </c>
      <c r="G754" s="47" t="s">
        <v>14</v>
      </c>
      <c r="H754" s="7" t="s">
        <v>4562</v>
      </c>
      <c r="I754" s="59">
        <v>36.200000000000003</v>
      </c>
      <c r="J754" s="120">
        <v>0.13819444444444443</v>
      </c>
      <c r="K754" s="121"/>
      <c r="L754" s="63">
        <v>10.914572864321608</v>
      </c>
      <c r="M754" s="115">
        <v>701</v>
      </c>
      <c r="N754" s="8"/>
      <c r="Q754" s="8"/>
      <c r="R754" s="99"/>
      <c r="S754" s="27"/>
      <c r="T754" s="27"/>
    </row>
    <row r="755" spans="1:20" ht="13.4" customHeight="1" x14ac:dyDescent="0.4">
      <c r="A755" s="84">
        <v>1177</v>
      </c>
      <c r="B755" s="4" t="s">
        <v>1361</v>
      </c>
      <c r="C755" s="10" t="s">
        <v>1362</v>
      </c>
      <c r="D755" s="2">
        <v>176</v>
      </c>
      <c r="E755" s="45" t="s">
        <v>1655</v>
      </c>
      <c r="F755" s="67" t="s">
        <v>1656</v>
      </c>
      <c r="G755" s="47" t="s">
        <v>14</v>
      </c>
      <c r="H755" s="7" t="s">
        <v>1657</v>
      </c>
      <c r="I755" s="59">
        <v>15.3</v>
      </c>
      <c r="J755" s="120">
        <v>0.16388888888888889</v>
      </c>
      <c r="K755" s="121"/>
      <c r="L755" s="60">
        <v>3.8898305084745766</v>
      </c>
      <c r="M755" s="115">
        <v>692</v>
      </c>
      <c r="N755" s="8"/>
      <c r="Q755" s="8"/>
      <c r="R755" s="99"/>
      <c r="S755" s="27"/>
      <c r="T755" s="27"/>
    </row>
    <row r="756" spans="1:20" ht="13.4" customHeight="1" x14ac:dyDescent="0.4">
      <c r="A756" s="84">
        <v>1176</v>
      </c>
      <c r="B756" s="4" t="s">
        <v>1361</v>
      </c>
      <c r="C756" s="10" t="s">
        <v>1362</v>
      </c>
      <c r="D756" s="2">
        <v>175</v>
      </c>
      <c r="E756" s="45" t="s">
        <v>1658</v>
      </c>
      <c r="F756" s="67" t="s">
        <v>1659</v>
      </c>
      <c r="G756" s="47" t="s">
        <v>14</v>
      </c>
      <c r="H756" s="7" t="s">
        <v>1660</v>
      </c>
      <c r="I756" s="59">
        <v>16.8</v>
      </c>
      <c r="J756" s="120">
        <v>0.14861111111111111</v>
      </c>
      <c r="K756" s="121"/>
      <c r="L756" s="65">
        <v>4.7102803738317762</v>
      </c>
      <c r="M756" s="115">
        <v>465</v>
      </c>
      <c r="N756" s="8"/>
      <c r="Q756" s="8"/>
      <c r="R756" s="99"/>
      <c r="S756" s="27"/>
      <c r="T756" s="27"/>
    </row>
    <row r="757" spans="1:20" ht="13.4" customHeight="1" x14ac:dyDescent="0.4">
      <c r="A757" s="84">
        <v>1175</v>
      </c>
      <c r="B757" s="4" t="s">
        <v>1361</v>
      </c>
      <c r="C757" s="10" t="s">
        <v>1362</v>
      </c>
      <c r="D757" s="2">
        <v>174</v>
      </c>
      <c r="E757" s="45" t="s">
        <v>1661</v>
      </c>
      <c r="F757" s="67" t="s">
        <v>1662</v>
      </c>
      <c r="G757" s="47" t="s">
        <v>14</v>
      </c>
      <c r="H757" s="7" t="s">
        <v>1663</v>
      </c>
      <c r="I757" s="59">
        <v>39.9</v>
      </c>
      <c r="J757" s="120">
        <v>0.15902777777777777</v>
      </c>
      <c r="K757" s="121"/>
      <c r="L757" s="63">
        <v>10.454148471615719</v>
      </c>
      <c r="M757" s="115">
        <v>1001</v>
      </c>
      <c r="N757" s="8"/>
      <c r="Q757" s="8"/>
      <c r="R757" s="99"/>
      <c r="S757" s="27"/>
      <c r="T757" s="27"/>
    </row>
    <row r="758" spans="1:20" ht="13.4" customHeight="1" x14ac:dyDescent="0.4">
      <c r="A758" s="84">
        <v>1174</v>
      </c>
      <c r="B758" s="4" t="s">
        <v>1361</v>
      </c>
      <c r="C758" s="10" t="s">
        <v>1362</v>
      </c>
      <c r="D758" s="2">
        <v>173</v>
      </c>
      <c r="E758" s="45" t="s">
        <v>1664</v>
      </c>
      <c r="F758" s="67" t="s">
        <v>1665</v>
      </c>
      <c r="G758" s="47" t="s">
        <v>14</v>
      </c>
      <c r="H758" s="7" t="s">
        <v>1666</v>
      </c>
      <c r="I758" s="59">
        <v>13.3</v>
      </c>
      <c r="J758" s="120">
        <v>0.14166666666666666</v>
      </c>
      <c r="K758" s="121"/>
      <c r="L758" s="60">
        <v>3.9117647058823528</v>
      </c>
      <c r="M758" s="115">
        <v>384</v>
      </c>
      <c r="N758" s="8"/>
      <c r="Q758" s="8"/>
      <c r="R758" s="99"/>
      <c r="S758" s="27"/>
      <c r="T758" s="27"/>
    </row>
    <row r="759" spans="1:20" ht="13.4" customHeight="1" x14ac:dyDescent="0.4">
      <c r="A759" s="84">
        <v>1173</v>
      </c>
      <c r="B759" s="4" t="s">
        <v>1361</v>
      </c>
      <c r="C759" s="10" t="s">
        <v>1362</v>
      </c>
      <c r="D759" s="2">
        <v>172</v>
      </c>
      <c r="E759" s="45" t="s">
        <v>1667</v>
      </c>
      <c r="F759" s="67" t="s">
        <v>1668</v>
      </c>
      <c r="G759" s="47" t="s">
        <v>14</v>
      </c>
      <c r="H759" s="7" t="s">
        <v>4475</v>
      </c>
      <c r="I759" s="59">
        <v>7.1</v>
      </c>
      <c r="J759" s="120">
        <v>0.12291666666666667</v>
      </c>
      <c r="K759" s="121"/>
      <c r="L759" s="60">
        <v>2.406779661016949</v>
      </c>
      <c r="M759" s="115">
        <v>818</v>
      </c>
      <c r="N759" s="8"/>
      <c r="Q759" s="8"/>
      <c r="R759" s="99"/>
      <c r="S759" s="27"/>
      <c r="T759" s="27"/>
    </row>
    <row r="760" spans="1:20" ht="13.4" customHeight="1" x14ac:dyDescent="0.4">
      <c r="A760" s="84">
        <v>1172</v>
      </c>
      <c r="B760" s="4" t="s">
        <v>1361</v>
      </c>
      <c r="C760" s="10" t="s">
        <v>1362</v>
      </c>
      <c r="D760" s="2">
        <v>171</v>
      </c>
      <c r="E760" s="45" t="s">
        <v>1669</v>
      </c>
      <c r="F760" s="67" t="s">
        <v>1670</v>
      </c>
      <c r="G760" s="47" t="s">
        <v>14</v>
      </c>
      <c r="H760" s="7" t="s">
        <v>1671</v>
      </c>
      <c r="I760" s="59">
        <v>96.4</v>
      </c>
      <c r="J760" s="120">
        <v>0.24791666666666667</v>
      </c>
      <c r="K760" s="121"/>
      <c r="L760" s="63">
        <v>16.201680672268907</v>
      </c>
      <c r="M760" s="115">
        <v>361</v>
      </c>
      <c r="N760" s="8"/>
      <c r="Q760" s="8"/>
      <c r="R760" s="99"/>
      <c r="S760" s="27"/>
      <c r="T760" s="27"/>
    </row>
    <row r="761" spans="1:20" ht="13.4" customHeight="1" x14ac:dyDescent="0.4">
      <c r="A761" s="84">
        <v>1171</v>
      </c>
      <c r="B761" s="4" t="s">
        <v>1361</v>
      </c>
      <c r="C761" s="10" t="s">
        <v>1362</v>
      </c>
      <c r="D761" s="2">
        <v>170</v>
      </c>
      <c r="E761" s="45" t="s">
        <v>1672</v>
      </c>
      <c r="F761" s="67" t="s">
        <v>1673</v>
      </c>
      <c r="G761" s="47" t="s">
        <v>14</v>
      </c>
      <c r="H761" s="7" t="s">
        <v>1674</v>
      </c>
      <c r="I761" s="59">
        <v>14.1</v>
      </c>
      <c r="J761" s="120">
        <v>0.17430555555555557</v>
      </c>
      <c r="K761" s="121"/>
      <c r="L761" s="60">
        <v>3.3705179282868523</v>
      </c>
      <c r="M761" s="115">
        <v>548</v>
      </c>
      <c r="N761" s="8"/>
      <c r="Q761" s="8"/>
      <c r="R761" s="99"/>
      <c r="S761" s="27"/>
      <c r="T761" s="27"/>
    </row>
    <row r="762" spans="1:20" ht="13.4" customHeight="1" x14ac:dyDescent="0.4">
      <c r="A762" s="84">
        <v>1170</v>
      </c>
      <c r="B762" s="4" t="s">
        <v>1361</v>
      </c>
      <c r="C762" s="10" t="s">
        <v>1362</v>
      </c>
      <c r="D762" s="2">
        <v>169</v>
      </c>
      <c r="E762" s="45" t="s">
        <v>1675</v>
      </c>
      <c r="F762" s="67" t="s">
        <v>1676</v>
      </c>
      <c r="G762" s="47" t="s">
        <v>14</v>
      </c>
      <c r="H762" s="7" t="s">
        <v>1677</v>
      </c>
      <c r="I762" s="59">
        <v>64</v>
      </c>
      <c r="J762" s="120">
        <v>0.18472222222222223</v>
      </c>
      <c r="K762" s="121"/>
      <c r="L762" s="63">
        <v>14.436090225563909</v>
      </c>
      <c r="M762" s="115">
        <v>259</v>
      </c>
      <c r="N762" s="8"/>
      <c r="Q762" s="8"/>
      <c r="R762" s="99"/>
      <c r="S762" s="27"/>
      <c r="T762" s="27"/>
    </row>
    <row r="763" spans="1:20" ht="13.4" customHeight="1" x14ac:dyDescent="0.4">
      <c r="A763" s="84">
        <v>1169</v>
      </c>
      <c r="B763" s="4" t="s">
        <v>1361</v>
      </c>
      <c r="C763" s="10" t="s">
        <v>1362</v>
      </c>
      <c r="D763" s="2">
        <v>168</v>
      </c>
      <c r="E763" s="45" t="s">
        <v>1678</v>
      </c>
      <c r="F763" s="67" t="s">
        <v>1679</v>
      </c>
      <c r="G763" s="47" t="s">
        <v>14</v>
      </c>
      <c r="H763" s="7" t="s">
        <v>1680</v>
      </c>
      <c r="I763" s="59">
        <v>13.3</v>
      </c>
      <c r="J763" s="120">
        <v>0.20972222222222223</v>
      </c>
      <c r="K763" s="121"/>
      <c r="L763" s="60">
        <v>2.6423841059602653</v>
      </c>
      <c r="M763" s="115">
        <v>962</v>
      </c>
      <c r="N763" s="8"/>
      <c r="Q763" s="8"/>
      <c r="R763" s="99"/>
      <c r="S763" s="27"/>
      <c r="T763" s="27"/>
    </row>
    <row r="764" spans="1:20" ht="13.4" customHeight="1" x14ac:dyDescent="0.4">
      <c r="A764" s="84">
        <v>1168</v>
      </c>
      <c r="B764" s="4" t="s">
        <v>1361</v>
      </c>
      <c r="C764" s="10" t="s">
        <v>1362</v>
      </c>
      <c r="D764" s="2">
        <v>167</v>
      </c>
      <c r="E764" s="45" t="s">
        <v>1681</v>
      </c>
      <c r="F764" s="67" t="s">
        <v>1682</v>
      </c>
      <c r="G764" s="47" t="s">
        <v>14</v>
      </c>
      <c r="H764" s="7" t="s">
        <v>1683</v>
      </c>
      <c r="I764" s="59">
        <v>7.8</v>
      </c>
      <c r="J764" s="120">
        <v>0.11944444444444445</v>
      </c>
      <c r="K764" s="121"/>
      <c r="L764" s="60">
        <v>2.7209302325581395</v>
      </c>
      <c r="M764" s="115">
        <v>935</v>
      </c>
      <c r="N764" s="3" t="s">
        <v>15</v>
      </c>
      <c r="Q764" s="3"/>
      <c r="R764" s="3"/>
      <c r="S764" s="27"/>
      <c r="T764" s="27"/>
    </row>
    <row r="765" spans="1:20" ht="13.4" customHeight="1" x14ac:dyDescent="0.4">
      <c r="A765" s="84">
        <v>1167</v>
      </c>
      <c r="B765" s="4" t="s">
        <v>1361</v>
      </c>
      <c r="C765" s="10" t="s">
        <v>1362</v>
      </c>
      <c r="D765" s="2">
        <v>166</v>
      </c>
      <c r="E765" s="45" t="s">
        <v>1684</v>
      </c>
      <c r="F765" s="67" t="s">
        <v>1685</v>
      </c>
      <c r="G765" s="47" t="s">
        <v>14</v>
      </c>
      <c r="H765" s="7" t="s">
        <v>1686</v>
      </c>
      <c r="I765" s="59">
        <v>32.6</v>
      </c>
      <c r="J765" s="120">
        <v>0.11388888888888889</v>
      </c>
      <c r="K765" s="121"/>
      <c r="L765" s="63">
        <v>11.926829268292684</v>
      </c>
      <c r="M765" s="115">
        <v>273</v>
      </c>
      <c r="N765" s="8"/>
      <c r="Q765" s="8"/>
      <c r="R765" s="99"/>
      <c r="S765" s="27"/>
      <c r="T765" s="27"/>
    </row>
    <row r="766" spans="1:20" ht="13.4" customHeight="1" x14ac:dyDescent="0.4">
      <c r="A766" s="84">
        <v>1166</v>
      </c>
      <c r="B766" s="4" t="s">
        <v>1361</v>
      </c>
      <c r="C766" s="10" t="s">
        <v>1362</v>
      </c>
      <c r="D766" s="2">
        <v>165</v>
      </c>
      <c r="E766" s="45" t="s">
        <v>1687</v>
      </c>
      <c r="F766" s="67" t="s">
        <v>1688</v>
      </c>
      <c r="G766" s="47" t="s">
        <v>14</v>
      </c>
      <c r="H766" s="7" t="s">
        <v>1689</v>
      </c>
      <c r="I766" s="59">
        <v>17.899999999999999</v>
      </c>
      <c r="J766" s="120">
        <v>0.18541666666666667</v>
      </c>
      <c r="K766" s="121"/>
      <c r="L766" s="65">
        <v>4.0224719101123592</v>
      </c>
      <c r="M766" s="115">
        <v>832</v>
      </c>
      <c r="N766" s="8"/>
      <c r="Q766" s="8"/>
      <c r="R766" s="99"/>
      <c r="S766" s="27"/>
      <c r="T766" s="27"/>
    </row>
    <row r="767" spans="1:20" ht="13.4" customHeight="1" x14ac:dyDescent="0.4">
      <c r="A767" s="84">
        <v>1165</v>
      </c>
      <c r="B767" s="4" t="s">
        <v>1361</v>
      </c>
      <c r="C767" s="10" t="s">
        <v>1362</v>
      </c>
      <c r="D767" s="2">
        <v>164</v>
      </c>
      <c r="E767" s="45" t="s">
        <v>1690</v>
      </c>
      <c r="F767" s="67" t="s">
        <v>1691</v>
      </c>
      <c r="G767" s="47" t="s">
        <v>14</v>
      </c>
      <c r="H767" s="7" t="s">
        <v>1692</v>
      </c>
      <c r="I767" s="59">
        <v>91.2</v>
      </c>
      <c r="J767" s="120">
        <v>0.22847222222222222</v>
      </c>
      <c r="K767" s="121"/>
      <c r="L767" s="63">
        <v>16.632218844984802</v>
      </c>
      <c r="M767" s="115">
        <v>295</v>
      </c>
      <c r="N767" s="8"/>
      <c r="Q767" s="8"/>
      <c r="R767" s="99"/>
      <c r="S767" s="27"/>
      <c r="T767" s="27"/>
    </row>
    <row r="768" spans="1:20" ht="13.4" customHeight="1" x14ac:dyDescent="0.4">
      <c r="A768" s="84">
        <v>1164</v>
      </c>
      <c r="B768" s="4" t="s">
        <v>1361</v>
      </c>
      <c r="C768" s="10" t="s">
        <v>1362</v>
      </c>
      <c r="D768" s="2">
        <v>163</v>
      </c>
      <c r="E768" s="45" t="s">
        <v>1693</v>
      </c>
      <c r="F768" s="67" t="s">
        <v>1694</v>
      </c>
      <c r="G768" s="47" t="s">
        <v>14</v>
      </c>
      <c r="H768" s="7" t="s">
        <v>1695</v>
      </c>
      <c r="I768" s="59">
        <v>7.5</v>
      </c>
      <c r="J768" s="120">
        <v>9.3055555555555558E-2</v>
      </c>
      <c r="K768" s="121"/>
      <c r="L768" s="60">
        <v>3.3582089552238807</v>
      </c>
      <c r="M768" s="115">
        <v>788</v>
      </c>
      <c r="N768" s="3" t="s">
        <v>15</v>
      </c>
      <c r="Q768" s="3"/>
      <c r="R768" s="3"/>
      <c r="S768" s="27"/>
      <c r="T768" s="27"/>
    </row>
    <row r="769" spans="1:20" ht="13.4" customHeight="1" x14ac:dyDescent="0.4">
      <c r="A769" s="84">
        <v>1163</v>
      </c>
      <c r="B769" s="4" t="s">
        <v>1361</v>
      </c>
      <c r="C769" s="10" t="s">
        <v>1362</v>
      </c>
      <c r="D769" s="2">
        <v>162</v>
      </c>
      <c r="E769" s="45" t="s">
        <v>1696</v>
      </c>
      <c r="F769" s="67" t="s">
        <v>1697</v>
      </c>
      <c r="G769" s="47" t="s">
        <v>14</v>
      </c>
      <c r="H769" s="7" t="s">
        <v>1698</v>
      </c>
      <c r="I769" s="59">
        <v>14.7</v>
      </c>
      <c r="J769" s="120">
        <v>0.27361111111111108</v>
      </c>
      <c r="K769" s="121"/>
      <c r="L769" s="60">
        <v>2.2385786802030454</v>
      </c>
      <c r="M769" s="115">
        <v>1507</v>
      </c>
      <c r="N769" s="8"/>
      <c r="Q769" s="8"/>
      <c r="R769" s="99"/>
      <c r="S769" s="27"/>
      <c r="T769" s="27"/>
    </row>
    <row r="770" spans="1:20" ht="13.4" customHeight="1" x14ac:dyDescent="0.4">
      <c r="A770" s="84">
        <v>1162</v>
      </c>
      <c r="B770" s="4" t="s">
        <v>1361</v>
      </c>
      <c r="C770" s="10" t="s">
        <v>1362</v>
      </c>
      <c r="D770" s="2">
        <v>161</v>
      </c>
      <c r="E770" s="45" t="s">
        <v>1699</v>
      </c>
      <c r="F770" s="67" t="s">
        <v>1700</v>
      </c>
      <c r="G770" s="47" t="s">
        <v>14</v>
      </c>
      <c r="H770" s="7" t="s">
        <v>1701</v>
      </c>
      <c r="I770" s="59">
        <v>48.8</v>
      </c>
      <c r="J770" s="120">
        <v>0.13472222222222222</v>
      </c>
      <c r="K770" s="121"/>
      <c r="L770" s="63">
        <v>15.092783505154637</v>
      </c>
      <c r="M770" s="115">
        <v>190</v>
      </c>
      <c r="N770" s="8"/>
      <c r="Q770" s="8"/>
      <c r="R770" s="99"/>
      <c r="S770" s="27"/>
      <c r="T770" s="27"/>
    </row>
    <row r="771" spans="1:20" ht="13.4" customHeight="1" x14ac:dyDescent="0.4">
      <c r="A771" s="84">
        <v>1161</v>
      </c>
      <c r="B771" s="4" t="s">
        <v>1361</v>
      </c>
      <c r="C771" s="10" t="s">
        <v>1362</v>
      </c>
      <c r="D771" s="2">
        <v>160</v>
      </c>
      <c r="E771" s="45" t="s">
        <v>1702</v>
      </c>
      <c r="F771" s="67" t="s">
        <v>1703</v>
      </c>
      <c r="G771" s="47" t="s">
        <v>14</v>
      </c>
      <c r="H771" s="7" t="s">
        <v>1704</v>
      </c>
      <c r="I771" s="59">
        <v>6.8</v>
      </c>
      <c r="J771" s="120">
        <v>8.5416666666666655E-2</v>
      </c>
      <c r="K771" s="121"/>
      <c r="L771" s="60">
        <v>3.3170731707317072</v>
      </c>
      <c r="M771" s="115">
        <v>609</v>
      </c>
      <c r="N771" s="3" t="s">
        <v>15</v>
      </c>
      <c r="Q771" s="3"/>
      <c r="R771" s="3"/>
      <c r="S771" s="27"/>
      <c r="T771" s="27"/>
    </row>
    <row r="772" spans="1:20" ht="13.4" customHeight="1" x14ac:dyDescent="0.4">
      <c r="A772" s="84">
        <v>1160</v>
      </c>
      <c r="B772" s="4" t="s">
        <v>1361</v>
      </c>
      <c r="C772" s="10" t="s">
        <v>1362</v>
      </c>
      <c r="D772" s="2">
        <v>159</v>
      </c>
      <c r="E772" s="45" t="s">
        <v>1705</v>
      </c>
      <c r="F772" s="67" t="s">
        <v>1706</v>
      </c>
      <c r="G772" s="47" t="s">
        <v>14</v>
      </c>
      <c r="H772" s="7" t="s">
        <v>1707</v>
      </c>
      <c r="I772" s="59">
        <v>15.7</v>
      </c>
      <c r="J772" s="120">
        <v>0.23402777777777781</v>
      </c>
      <c r="K772" s="121"/>
      <c r="L772" s="60">
        <v>2.7952522255192878</v>
      </c>
      <c r="M772" s="115">
        <v>1123</v>
      </c>
      <c r="N772" s="8"/>
      <c r="Q772" s="8"/>
      <c r="R772" s="99"/>
      <c r="S772" s="27"/>
      <c r="T772" s="27"/>
    </row>
    <row r="773" spans="1:20" ht="13.4" customHeight="1" x14ac:dyDescent="0.4">
      <c r="A773" s="84">
        <v>1159</v>
      </c>
      <c r="B773" s="4" t="s">
        <v>1361</v>
      </c>
      <c r="C773" s="10" t="s">
        <v>1362</v>
      </c>
      <c r="D773" s="2">
        <v>158</v>
      </c>
      <c r="E773" s="45" t="s">
        <v>1708</v>
      </c>
      <c r="F773" s="67" t="s">
        <v>1709</v>
      </c>
      <c r="G773" s="47" t="s">
        <v>14</v>
      </c>
      <c r="H773" s="7" t="s">
        <v>1710</v>
      </c>
      <c r="I773" s="59">
        <v>80.5</v>
      </c>
      <c r="J773" s="120">
        <v>0.23750000000000002</v>
      </c>
      <c r="K773" s="121"/>
      <c r="L773" s="63">
        <v>14.12280701754386</v>
      </c>
      <c r="M773" s="115">
        <v>378</v>
      </c>
      <c r="N773" s="8"/>
      <c r="Q773" s="8"/>
      <c r="R773" s="99"/>
      <c r="S773" s="27"/>
      <c r="T773" s="27"/>
    </row>
    <row r="774" spans="1:20" ht="13.4" customHeight="1" x14ac:dyDescent="0.4">
      <c r="A774" s="84">
        <v>1158</v>
      </c>
      <c r="B774" s="4" t="s">
        <v>1361</v>
      </c>
      <c r="C774" s="10" t="s">
        <v>1362</v>
      </c>
      <c r="D774" s="2">
        <v>157</v>
      </c>
      <c r="E774" s="45" t="s">
        <v>1711</v>
      </c>
      <c r="F774" s="67" t="s">
        <v>1712</v>
      </c>
      <c r="G774" s="47" t="s">
        <v>14</v>
      </c>
      <c r="H774" s="7" t="s">
        <v>1713</v>
      </c>
      <c r="I774" s="59">
        <v>22.1</v>
      </c>
      <c r="J774" s="120">
        <v>0.20972222222222223</v>
      </c>
      <c r="K774" s="121"/>
      <c r="L774" s="65">
        <v>4.3907284768211925</v>
      </c>
      <c r="M774" s="115">
        <v>556</v>
      </c>
      <c r="N774" s="8"/>
      <c r="Q774" s="8"/>
      <c r="R774" s="99"/>
      <c r="S774" s="27"/>
      <c r="T774" s="27"/>
    </row>
    <row r="775" spans="1:20" ht="13.4" customHeight="1" x14ac:dyDescent="0.4">
      <c r="A775" s="84">
        <v>1157</v>
      </c>
      <c r="B775" s="4" t="s">
        <v>1361</v>
      </c>
      <c r="C775" s="10" t="s">
        <v>1362</v>
      </c>
      <c r="D775" s="2">
        <v>156</v>
      </c>
      <c r="E775" s="45" t="s">
        <v>1714</v>
      </c>
      <c r="F775" s="67" t="s">
        <v>1715</v>
      </c>
      <c r="G775" s="47" t="s">
        <v>14</v>
      </c>
      <c r="H775" s="7" t="s">
        <v>1716</v>
      </c>
      <c r="I775" s="59">
        <v>18.3</v>
      </c>
      <c r="J775" s="120">
        <v>0.29583333333333334</v>
      </c>
      <c r="K775" s="121"/>
      <c r="L775" s="60">
        <v>2.5774647887323945</v>
      </c>
      <c r="M775" s="115">
        <v>1587</v>
      </c>
      <c r="N775" s="8"/>
      <c r="Q775" s="8"/>
      <c r="R775" s="99"/>
      <c r="S775" s="27"/>
      <c r="T775" s="27"/>
    </row>
    <row r="776" spans="1:20" ht="13.4" customHeight="1" x14ac:dyDescent="0.4">
      <c r="A776" s="84">
        <v>1156</v>
      </c>
      <c r="B776" s="4" t="s">
        <v>1361</v>
      </c>
      <c r="C776" s="10" t="s">
        <v>1362</v>
      </c>
      <c r="D776" s="2">
        <v>155</v>
      </c>
      <c r="E776" s="45" t="s">
        <v>1717</v>
      </c>
      <c r="F776" s="67" t="s">
        <v>1718</v>
      </c>
      <c r="G776" s="47" t="s">
        <v>14</v>
      </c>
      <c r="H776" s="7" t="s">
        <v>1719</v>
      </c>
      <c r="I776" s="59">
        <v>14.9</v>
      </c>
      <c r="J776" s="120">
        <v>0.16597222222222222</v>
      </c>
      <c r="K776" s="121"/>
      <c r="L776" s="60">
        <v>3.740585774058578</v>
      </c>
      <c r="M776" s="115">
        <v>1073</v>
      </c>
      <c r="N776" s="8"/>
      <c r="Q776" s="8"/>
      <c r="R776" s="99"/>
      <c r="S776" s="27"/>
      <c r="T776" s="27"/>
    </row>
    <row r="777" spans="1:20" ht="13.4" customHeight="1" x14ac:dyDescent="0.4">
      <c r="A777" s="84">
        <v>1155</v>
      </c>
      <c r="B777" s="4" t="s">
        <v>1361</v>
      </c>
      <c r="C777" s="10" t="s">
        <v>1362</v>
      </c>
      <c r="D777" s="2">
        <v>154</v>
      </c>
      <c r="E777" s="45" t="s">
        <v>1720</v>
      </c>
      <c r="F777" s="67" t="s">
        <v>1721</v>
      </c>
      <c r="G777" s="47" t="s">
        <v>14</v>
      </c>
      <c r="H777" s="7" t="s">
        <v>1722</v>
      </c>
      <c r="I777" s="59">
        <v>49.7</v>
      </c>
      <c r="J777" s="120">
        <v>0.16944444444444443</v>
      </c>
      <c r="K777" s="121"/>
      <c r="L777" s="63">
        <v>12.221311475409838</v>
      </c>
      <c r="M777" s="115">
        <v>326</v>
      </c>
      <c r="N777" s="8"/>
      <c r="Q777" s="8"/>
      <c r="R777" s="99"/>
      <c r="S777" s="27"/>
      <c r="T777" s="27"/>
    </row>
    <row r="778" spans="1:20" ht="13.4" customHeight="1" x14ac:dyDescent="0.4">
      <c r="A778" s="84">
        <v>1154</v>
      </c>
      <c r="B778" s="4" t="s">
        <v>1361</v>
      </c>
      <c r="C778" s="10" t="s">
        <v>1362</v>
      </c>
      <c r="D778" s="2">
        <v>153</v>
      </c>
      <c r="E778" s="45" t="s">
        <v>1723</v>
      </c>
      <c r="F778" s="67" t="s">
        <v>1724</v>
      </c>
      <c r="G778" s="47" t="s">
        <v>14</v>
      </c>
      <c r="H778" s="7" t="s">
        <v>1725</v>
      </c>
      <c r="I778" s="59">
        <v>15.8</v>
      </c>
      <c r="J778" s="120">
        <v>0.27430555555555552</v>
      </c>
      <c r="K778" s="121"/>
      <c r="L778" s="60">
        <v>2.4</v>
      </c>
      <c r="M778" s="115">
        <v>1527</v>
      </c>
      <c r="N778" s="8"/>
      <c r="Q778" s="8"/>
      <c r="R778" s="99"/>
      <c r="S778" s="27"/>
      <c r="T778" s="27"/>
    </row>
    <row r="779" spans="1:20" ht="13.4" customHeight="1" x14ac:dyDescent="0.4">
      <c r="A779" s="84">
        <v>1153</v>
      </c>
      <c r="B779" s="4" t="s">
        <v>1361</v>
      </c>
      <c r="C779" s="10" t="s">
        <v>1362</v>
      </c>
      <c r="D779" s="2">
        <v>152</v>
      </c>
      <c r="E779" s="45" t="s">
        <v>1726</v>
      </c>
      <c r="F779" s="67" t="s">
        <v>1727</v>
      </c>
      <c r="G779" s="47" t="s">
        <v>14</v>
      </c>
      <c r="H779" s="7" t="s">
        <v>1728</v>
      </c>
      <c r="I779" s="59">
        <v>9.3000000000000007</v>
      </c>
      <c r="J779" s="120">
        <v>0.2298611111111111</v>
      </c>
      <c r="K779" s="121"/>
      <c r="L779" s="60">
        <v>1.6858006042296074</v>
      </c>
      <c r="M779" s="115">
        <v>1068</v>
      </c>
      <c r="N779" s="8"/>
      <c r="Q779" s="8"/>
      <c r="R779" s="99"/>
      <c r="S779" s="27"/>
      <c r="T779" s="27"/>
    </row>
    <row r="780" spans="1:20" ht="13.4" customHeight="1" x14ac:dyDescent="0.4">
      <c r="A780" s="84">
        <v>1152</v>
      </c>
      <c r="B780" s="4" t="s">
        <v>1361</v>
      </c>
      <c r="C780" s="10" t="s">
        <v>1362</v>
      </c>
      <c r="D780" s="2">
        <v>151</v>
      </c>
      <c r="E780" s="45" t="s">
        <v>1729</v>
      </c>
      <c r="F780" s="67" t="s">
        <v>1730</v>
      </c>
      <c r="G780" s="47" t="s">
        <v>14</v>
      </c>
      <c r="H780" s="7" t="s">
        <v>1731</v>
      </c>
      <c r="I780" s="59">
        <v>41.3</v>
      </c>
      <c r="J780" s="120">
        <v>0.17500000000000002</v>
      </c>
      <c r="K780" s="121"/>
      <c r="L780" s="60">
        <v>9.8333333333333339</v>
      </c>
      <c r="M780" s="115">
        <v>187</v>
      </c>
      <c r="N780" s="8"/>
      <c r="Q780" s="8"/>
      <c r="R780" s="99"/>
      <c r="S780" s="27"/>
      <c r="T780" s="27"/>
    </row>
    <row r="781" spans="1:20" ht="13.4" customHeight="1" x14ac:dyDescent="0.4">
      <c r="A781" s="84">
        <v>1151</v>
      </c>
      <c r="B781" s="4" t="s">
        <v>1361</v>
      </c>
      <c r="C781" s="10" t="s">
        <v>1362</v>
      </c>
      <c r="D781" s="2">
        <v>150</v>
      </c>
      <c r="E781" s="45" t="s">
        <v>1732</v>
      </c>
      <c r="F781" s="67" t="s">
        <v>1733</v>
      </c>
      <c r="G781" s="47" t="s">
        <v>14</v>
      </c>
      <c r="H781" s="7" t="s">
        <v>1734</v>
      </c>
      <c r="I781" s="59">
        <v>6.6</v>
      </c>
      <c r="J781" s="120">
        <v>0.12916666666666668</v>
      </c>
      <c r="K781" s="121"/>
      <c r="L781" s="60">
        <v>2.129032258064516</v>
      </c>
      <c r="M781" s="115">
        <v>747</v>
      </c>
      <c r="N781" s="8"/>
      <c r="Q781" s="8"/>
      <c r="R781" s="99"/>
      <c r="S781" s="27"/>
      <c r="T781" s="27"/>
    </row>
    <row r="782" spans="1:20" ht="13.4" customHeight="1" x14ac:dyDescent="0.4">
      <c r="A782" s="84">
        <v>1150</v>
      </c>
      <c r="B782" s="4" t="s">
        <v>1361</v>
      </c>
      <c r="C782" s="10" t="s">
        <v>1362</v>
      </c>
      <c r="D782" s="2">
        <v>149</v>
      </c>
      <c r="E782" s="45" t="s">
        <v>1735</v>
      </c>
      <c r="F782" s="67" t="s">
        <v>1736</v>
      </c>
      <c r="G782" s="47" t="s">
        <v>14</v>
      </c>
      <c r="H782" s="7" t="s">
        <v>1737</v>
      </c>
      <c r="I782" s="59">
        <v>22.2</v>
      </c>
      <c r="J782" s="120">
        <v>0.14652777777777778</v>
      </c>
      <c r="K782" s="121"/>
      <c r="L782" s="60">
        <v>6.3127962085308056</v>
      </c>
      <c r="M782" s="115">
        <v>557</v>
      </c>
      <c r="N782" s="8"/>
      <c r="Q782" s="8"/>
      <c r="R782" s="99"/>
      <c r="S782" s="27"/>
      <c r="T782" s="27"/>
    </row>
    <row r="783" spans="1:20" ht="13.4" customHeight="1" x14ac:dyDescent="0.4">
      <c r="A783" s="84">
        <v>1149</v>
      </c>
      <c r="B783" s="4" t="s">
        <v>1361</v>
      </c>
      <c r="C783" s="10" t="s">
        <v>1362</v>
      </c>
      <c r="D783" s="2">
        <v>148</v>
      </c>
      <c r="E783" s="45" t="s">
        <v>1738</v>
      </c>
      <c r="F783" s="67" t="s">
        <v>1739</v>
      </c>
      <c r="G783" s="47" t="s">
        <v>14</v>
      </c>
      <c r="H783" s="7" t="s">
        <v>1740</v>
      </c>
      <c r="I783" s="59">
        <v>9.5</v>
      </c>
      <c r="J783" s="120">
        <v>0.15208333333333332</v>
      </c>
      <c r="K783" s="121"/>
      <c r="L783" s="60">
        <v>2.602739726027397</v>
      </c>
      <c r="M783" s="115">
        <v>740</v>
      </c>
      <c r="N783" s="3" t="s">
        <v>15</v>
      </c>
      <c r="Q783" s="3"/>
      <c r="R783" s="3"/>
      <c r="S783" s="27"/>
      <c r="T783" s="27"/>
    </row>
    <row r="784" spans="1:20" ht="13.4" customHeight="1" x14ac:dyDescent="0.4">
      <c r="A784" s="84">
        <v>1148</v>
      </c>
      <c r="B784" s="4" t="s">
        <v>1361</v>
      </c>
      <c r="C784" s="10" t="s">
        <v>1362</v>
      </c>
      <c r="D784" s="2">
        <v>147</v>
      </c>
      <c r="E784" s="45" t="s">
        <v>1741</v>
      </c>
      <c r="F784" s="67" t="s">
        <v>1742</v>
      </c>
      <c r="G784" s="47" t="s">
        <v>14</v>
      </c>
      <c r="H784" s="7" t="s">
        <v>1743</v>
      </c>
      <c r="I784" s="59">
        <v>48.5</v>
      </c>
      <c r="J784" s="120">
        <v>0.14791666666666667</v>
      </c>
      <c r="K784" s="121"/>
      <c r="L784" s="63">
        <v>13.661971830985916</v>
      </c>
      <c r="M784" s="115">
        <v>409</v>
      </c>
      <c r="N784" s="8"/>
      <c r="Q784" s="8"/>
      <c r="R784" s="99"/>
      <c r="S784" s="27"/>
      <c r="T784" s="27"/>
    </row>
    <row r="785" spans="1:20" ht="13.4" customHeight="1" x14ac:dyDescent="0.4">
      <c r="A785" s="84">
        <v>1147</v>
      </c>
      <c r="B785" s="4" t="s">
        <v>1361</v>
      </c>
      <c r="C785" s="10" t="s">
        <v>1362</v>
      </c>
      <c r="D785" s="2">
        <v>146</v>
      </c>
      <c r="E785" s="45" t="s">
        <v>1744</v>
      </c>
      <c r="F785" s="67" t="s">
        <v>1745</v>
      </c>
      <c r="G785" s="47" t="s">
        <v>14</v>
      </c>
      <c r="H785" s="7" t="s">
        <v>1746</v>
      </c>
      <c r="I785" s="59">
        <v>11.6</v>
      </c>
      <c r="J785" s="120">
        <v>0.1875</v>
      </c>
      <c r="K785" s="121"/>
      <c r="L785" s="60">
        <v>2.5777777777777775</v>
      </c>
      <c r="M785" s="115">
        <v>784</v>
      </c>
      <c r="N785" s="8"/>
      <c r="Q785" s="8"/>
      <c r="R785" s="99"/>
      <c r="S785" s="27"/>
      <c r="T785" s="27"/>
    </row>
    <row r="786" spans="1:20" ht="13.4" customHeight="1" x14ac:dyDescent="0.4">
      <c r="A786" s="84">
        <v>1146</v>
      </c>
      <c r="B786" s="4" t="s">
        <v>1361</v>
      </c>
      <c r="C786" s="10" t="s">
        <v>1362</v>
      </c>
      <c r="D786" s="2">
        <v>145</v>
      </c>
      <c r="E786" s="45" t="s">
        <v>1747</v>
      </c>
      <c r="F786" s="67" t="s">
        <v>1748</v>
      </c>
      <c r="G786" s="47" t="s">
        <v>14</v>
      </c>
      <c r="H786" s="7" t="s">
        <v>1749</v>
      </c>
      <c r="I786" s="59">
        <v>15.9</v>
      </c>
      <c r="J786" s="120">
        <v>0.29236111111111113</v>
      </c>
      <c r="K786" s="121"/>
      <c r="L786" s="60">
        <v>2.2660332541567696</v>
      </c>
      <c r="M786" s="115">
        <v>1517</v>
      </c>
      <c r="N786" s="8"/>
      <c r="Q786" s="8"/>
      <c r="R786" s="99"/>
      <c r="S786" s="27"/>
      <c r="T786" s="27"/>
    </row>
    <row r="787" spans="1:20" ht="13.4" customHeight="1" x14ac:dyDescent="0.4">
      <c r="A787" s="84">
        <v>1145</v>
      </c>
      <c r="B787" s="4" t="s">
        <v>1361</v>
      </c>
      <c r="C787" s="10" t="s">
        <v>1362</v>
      </c>
      <c r="D787" s="2">
        <v>144</v>
      </c>
      <c r="E787" s="45" t="s">
        <v>1750</v>
      </c>
      <c r="F787" s="67" t="s">
        <v>1751</v>
      </c>
      <c r="G787" s="47" t="s">
        <v>14</v>
      </c>
      <c r="H787" s="7" t="s">
        <v>1752</v>
      </c>
      <c r="I787" s="59">
        <v>16.8</v>
      </c>
      <c r="J787" s="120">
        <v>0.2590277777777778</v>
      </c>
      <c r="K787" s="121"/>
      <c r="L787" s="60">
        <v>2.7024128686327078</v>
      </c>
      <c r="M787" s="115">
        <v>1173</v>
      </c>
      <c r="N787" s="8"/>
      <c r="Q787" s="8"/>
      <c r="R787" s="99"/>
      <c r="S787" s="27"/>
      <c r="T787" s="27"/>
    </row>
    <row r="788" spans="1:20" ht="13.4" customHeight="1" x14ac:dyDescent="1.1000000000000001">
      <c r="A788" s="84">
        <v>1144</v>
      </c>
      <c r="B788" s="4" t="s">
        <v>1361</v>
      </c>
      <c r="C788" s="10" t="s">
        <v>1362</v>
      </c>
      <c r="D788" s="2">
        <v>143</v>
      </c>
      <c r="E788" s="45" t="s">
        <v>1753</v>
      </c>
      <c r="F788" s="70" t="s">
        <v>1754</v>
      </c>
      <c r="G788" s="47" t="s">
        <v>14</v>
      </c>
      <c r="H788" s="7" t="s">
        <v>1755</v>
      </c>
      <c r="I788" s="59" t="s">
        <v>1756</v>
      </c>
      <c r="J788" s="120"/>
      <c r="K788" s="121"/>
      <c r="L788" s="60" t="s">
        <v>1756</v>
      </c>
      <c r="M788" s="115" t="s">
        <v>1756</v>
      </c>
      <c r="N788" s="8"/>
      <c r="Q788" s="8"/>
      <c r="R788" s="99"/>
      <c r="S788" s="27"/>
      <c r="T788" s="27"/>
    </row>
    <row r="789" spans="1:20" ht="13.4" customHeight="1" x14ac:dyDescent="0.4">
      <c r="A789" s="84">
        <v>1143</v>
      </c>
      <c r="B789" s="4" t="s">
        <v>1361</v>
      </c>
      <c r="C789" s="10" t="s">
        <v>1362</v>
      </c>
      <c r="D789" s="2">
        <v>142</v>
      </c>
      <c r="E789" s="45" t="s">
        <v>1757</v>
      </c>
      <c r="F789" s="67" t="s">
        <v>1758</v>
      </c>
      <c r="G789" s="47" t="s">
        <v>14</v>
      </c>
      <c r="H789" s="7" t="s">
        <v>1759</v>
      </c>
      <c r="I789" s="59">
        <v>60</v>
      </c>
      <c r="J789" s="120">
        <v>0.15902777777777777</v>
      </c>
      <c r="K789" s="121"/>
      <c r="L789" s="63">
        <v>15.720524017467248</v>
      </c>
      <c r="M789" s="115">
        <v>541</v>
      </c>
      <c r="N789" s="8"/>
      <c r="Q789" s="8"/>
      <c r="R789" s="99"/>
      <c r="S789" s="27"/>
      <c r="T789" s="27"/>
    </row>
    <row r="790" spans="1:20" ht="13.4" customHeight="1" x14ac:dyDescent="0.4">
      <c r="A790" s="84">
        <v>1142</v>
      </c>
      <c r="B790" s="4" t="s">
        <v>1361</v>
      </c>
      <c r="C790" s="10" t="s">
        <v>1362</v>
      </c>
      <c r="D790" s="2">
        <v>141</v>
      </c>
      <c r="E790" s="45" t="s">
        <v>1760</v>
      </c>
      <c r="F790" s="67" t="s">
        <v>1761</v>
      </c>
      <c r="G790" s="47" t="s">
        <v>14</v>
      </c>
      <c r="H790" s="7" t="s">
        <v>1762</v>
      </c>
      <c r="I790" s="59">
        <v>9</v>
      </c>
      <c r="J790" s="120">
        <v>0.11944444444444445</v>
      </c>
      <c r="K790" s="121"/>
      <c r="L790" s="60">
        <v>3.13953488372093</v>
      </c>
      <c r="M790" s="115">
        <v>528</v>
      </c>
      <c r="N790" s="8"/>
      <c r="Q790" s="8"/>
      <c r="R790" s="99"/>
      <c r="S790" s="27"/>
      <c r="T790" s="27"/>
    </row>
    <row r="791" spans="1:20" ht="13.4" customHeight="1" x14ac:dyDescent="0.4">
      <c r="A791" s="84">
        <v>1141</v>
      </c>
      <c r="B791" s="4" t="s">
        <v>1361</v>
      </c>
      <c r="C791" s="10" t="s">
        <v>1362</v>
      </c>
      <c r="D791" s="2">
        <v>140</v>
      </c>
      <c r="E791" s="45" t="s">
        <v>1763</v>
      </c>
      <c r="F791" s="67" t="s">
        <v>1764</v>
      </c>
      <c r="G791" s="47" t="s">
        <v>14</v>
      </c>
      <c r="H791" s="7" t="s">
        <v>1765</v>
      </c>
      <c r="I791" s="59">
        <v>10.5</v>
      </c>
      <c r="J791" s="120">
        <v>0.24444444444444446</v>
      </c>
      <c r="K791" s="121"/>
      <c r="L791" s="60">
        <v>1.7897727272727271</v>
      </c>
      <c r="M791" s="115">
        <v>628</v>
      </c>
      <c r="N791" s="8"/>
      <c r="Q791" s="8"/>
      <c r="R791" s="99"/>
      <c r="S791" s="27"/>
      <c r="T791" s="27"/>
    </row>
    <row r="792" spans="1:20" ht="13.4" customHeight="1" x14ac:dyDescent="0.4">
      <c r="A792" s="84">
        <v>1140</v>
      </c>
      <c r="B792" s="4" t="s">
        <v>1361</v>
      </c>
      <c r="C792" s="10" t="s">
        <v>1362</v>
      </c>
      <c r="D792" s="2">
        <v>139</v>
      </c>
      <c r="E792" s="45" t="s">
        <v>1766</v>
      </c>
      <c r="F792" s="67" t="s">
        <v>1767</v>
      </c>
      <c r="G792" s="47" t="s">
        <v>14</v>
      </c>
      <c r="H792" s="7" t="s">
        <v>1768</v>
      </c>
      <c r="I792" s="59">
        <v>12.7</v>
      </c>
      <c r="J792" s="120">
        <v>0.12291666666666667</v>
      </c>
      <c r="K792" s="121"/>
      <c r="L792" s="65">
        <v>4.3050847457627119</v>
      </c>
      <c r="M792" s="115">
        <v>368</v>
      </c>
      <c r="N792" s="8"/>
      <c r="Q792" s="8"/>
      <c r="R792" s="99"/>
      <c r="S792" s="27"/>
      <c r="T792" s="27"/>
    </row>
    <row r="793" spans="1:20" ht="13.4" customHeight="1" x14ac:dyDescent="0.4">
      <c r="A793" s="84">
        <v>1139</v>
      </c>
      <c r="B793" s="4" t="s">
        <v>1361</v>
      </c>
      <c r="C793" s="10" t="s">
        <v>1362</v>
      </c>
      <c r="D793" s="2">
        <v>138</v>
      </c>
      <c r="E793" s="45" t="s">
        <v>1769</v>
      </c>
      <c r="F793" s="67" t="s">
        <v>1770</v>
      </c>
      <c r="G793" s="47" t="s">
        <v>14</v>
      </c>
      <c r="H793" s="7" t="s">
        <v>1771</v>
      </c>
      <c r="I793" s="59">
        <v>38.9</v>
      </c>
      <c r="J793" s="120">
        <v>0.11388888888888889</v>
      </c>
      <c r="K793" s="121"/>
      <c r="L793" s="63">
        <v>14.23170731707317</v>
      </c>
      <c r="M793" s="115">
        <v>354</v>
      </c>
      <c r="N793" s="8"/>
      <c r="Q793" s="8"/>
      <c r="R793" s="99"/>
      <c r="S793" s="27"/>
      <c r="T793" s="27"/>
    </row>
    <row r="794" spans="1:20" ht="13.4" customHeight="1" x14ac:dyDescent="0.4">
      <c r="A794" s="84">
        <v>1138</v>
      </c>
      <c r="B794" s="4" t="s">
        <v>1361</v>
      </c>
      <c r="C794" s="10" t="s">
        <v>1362</v>
      </c>
      <c r="D794" s="2">
        <v>137</v>
      </c>
      <c r="E794" s="45" t="s">
        <v>1772</v>
      </c>
      <c r="F794" s="67" t="s">
        <v>1773</v>
      </c>
      <c r="G794" s="47" t="s">
        <v>14</v>
      </c>
      <c r="H794" s="7" t="s">
        <v>1774</v>
      </c>
      <c r="I794" s="59">
        <v>7.5</v>
      </c>
      <c r="J794" s="120">
        <v>7.7083333333333337E-2</v>
      </c>
      <c r="K794" s="121"/>
      <c r="L794" s="65">
        <v>4.0540540540540544</v>
      </c>
      <c r="M794" s="115">
        <v>657</v>
      </c>
      <c r="N794" s="3" t="s">
        <v>15</v>
      </c>
      <c r="Q794" s="3"/>
      <c r="R794" s="3"/>
      <c r="S794" s="27"/>
      <c r="T794" s="27"/>
    </row>
    <row r="795" spans="1:20" ht="13.4" customHeight="1" x14ac:dyDescent="0.4">
      <c r="A795" s="84">
        <v>1137</v>
      </c>
      <c r="B795" s="4" t="s">
        <v>1361</v>
      </c>
      <c r="C795" s="10" t="s">
        <v>1362</v>
      </c>
      <c r="D795" s="2">
        <v>136</v>
      </c>
      <c r="E795" s="45" t="s">
        <v>1775</v>
      </c>
      <c r="F795" s="67" t="s">
        <v>1776</v>
      </c>
      <c r="G795" s="47" t="s">
        <v>14</v>
      </c>
      <c r="H795" s="7" t="s">
        <v>1777</v>
      </c>
      <c r="I795" s="59">
        <v>8.6</v>
      </c>
      <c r="J795" s="120">
        <v>0.1277777777777778</v>
      </c>
      <c r="K795" s="121"/>
      <c r="L795" s="60">
        <v>2.8043478260869565</v>
      </c>
      <c r="M795" s="115">
        <v>562</v>
      </c>
      <c r="N795" s="8"/>
      <c r="Q795" s="8"/>
      <c r="R795" s="99"/>
      <c r="S795" s="27"/>
      <c r="T795" s="27"/>
    </row>
    <row r="796" spans="1:20" ht="13.4" customHeight="1" x14ac:dyDescent="0.4">
      <c r="A796" s="84">
        <v>1136</v>
      </c>
      <c r="B796" s="4" t="s">
        <v>1361</v>
      </c>
      <c r="C796" s="10" t="s">
        <v>1362</v>
      </c>
      <c r="D796" s="2">
        <v>135</v>
      </c>
      <c r="E796" s="45" t="s">
        <v>1778</v>
      </c>
      <c r="F796" s="67" t="s">
        <v>1779</v>
      </c>
      <c r="G796" s="47" t="s">
        <v>14</v>
      </c>
      <c r="H796" s="7" t="s">
        <v>1780</v>
      </c>
      <c r="I796" s="59">
        <v>55.5</v>
      </c>
      <c r="J796" s="120">
        <v>0.20277777777777781</v>
      </c>
      <c r="K796" s="121"/>
      <c r="L796" s="63">
        <v>11.404109589041095</v>
      </c>
      <c r="M796" s="115">
        <v>641</v>
      </c>
      <c r="N796" s="8"/>
      <c r="Q796" s="8"/>
      <c r="R796" s="99"/>
      <c r="S796" s="27"/>
      <c r="T796" s="27"/>
    </row>
    <row r="797" spans="1:20" ht="13.4" customHeight="1" x14ac:dyDescent="0.4">
      <c r="A797" s="84">
        <v>1135</v>
      </c>
      <c r="B797" s="4" t="s">
        <v>1361</v>
      </c>
      <c r="C797" s="10" t="s">
        <v>1362</v>
      </c>
      <c r="D797" s="2">
        <v>134</v>
      </c>
      <c r="E797" s="45" t="s">
        <v>1781</v>
      </c>
      <c r="F797" s="67" t="s">
        <v>1782</v>
      </c>
      <c r="G797" s="47" t="s">
        <v>14</v>
      </c>
      <c r="H797" s="7" t="s">
        <v>1783</v>
      </c>
      <c r="I797" s="59">
        <v>11</v>
      </c>
      <c r="J797" s="120">
        <v>0.19513888888888889</v>
      </c>
      <c r="K797" s="121"/>
      <c r="L797" s="60">
        <v>2.3487544483985765</v>
      </c>
      <c r="M797" s="115">
        <v>1098</v>
      </c>
      <c r="N797" s="8"/>
      <c r="Q797" s="8"/>
      <c r="R797" s="99"/>
      <c r="S797" s="27"/>
      <c r="T797" s="27"/>
    </row>
    <row r="798" spans="1:20" ht="13.4" customHeight="1" x14ac:dyDescent="0.4">
      <c r="A798" s="84">
        <v>1134</v>
      </c>
      <c r="B798" s="4" t="s">
        <v>1361</v>
      </c>
      <c r="C798" s="10" t="s">
        <v>1362</v>
      </c>
      <c r="D798" s="2">
        <v>133</v>
      </c>
      <c r="E798" s="45" t="s">
        <v>1784</v>
      </c>
      <c r="F798" s="67" t="s">
        <v>1785</v>
      </c>
      <c r="G798" s="47" t="s">
        <v>14</v>
      </c>
      <c r="H798" s="7" t="s">
        <v>1786</v>
      </c>
      <c r="I798" s="59">
        <v>16.2</v>
      </c>
      <c r="J798" s="120">
        <v>0.15902777777777777</v>
      </c>
      <c r="K798" s="121"/>
      <c r="L798" s="65">
        <v>4.2445414847161569</v>
      </c>
      <c r="M798" s="115">
        <v>610</v>
      </c>
      <c r="N798" s="8"/>
      <c r="Q798" s="8"/>
      <c r="R798" s="99"/>
      <c r="S798" s="27"/>
      <c r="T798" s="27"/>
    </row>
    <row r="799" spans="1:20" ht="13.4" customHeight="1" x14ac:dyDescent="0.4">
      <c r="A799" s="84">
        <v>1133</v>
      </c>
      <c r="B799" s="4" t="s">
        <v>1361</v>
      </c>
      <c r="C799" s="10" t="s">
        <v>1362</v>
      </c>
      <c r="D799" s="2">
        <v>132</v>
      </c>
      <c r="E799" s="45" t="s">
        <v>1787</v>
      </c>
      <c r="F799" s="67" t="s">
        <v>1788</v>
      </c>
      <c r="G799" s="47" t="s">
        <v>14</v>
      </c>
      <c r="H799" s="7" t="s">
        <v>1789</v>
      </c>
      <c r="I799" s="59">
        <v>7.3</v>
      </c>
      <c r="J799" s="120">
        <v>9.0277777777777776E-2</v>
      </c>
      <c r="K799" s="121"/>
      <c r="L799" s="60">
        <v>3.3692307692307693</v>
      </c>
      <c r="M799" s="115">
        <v>673</v>
      </c>
      <c r="N799" s="3" t="s">
        <v>15</v>
      </c>
      <c r="Q799" s="3"/>
      <c r="R799" s="3"/>
      <c r="S799" s="27"/>
      <c r="T799" s="27"/>
    </row>
    <row r="800" spans="1:20" ht="13.4" customHeight="1" x14ac:dyDescent="0.4">
      <c r="A800" s="84">
        <v>1132</v>
      </c>
      <c r="B800" s="4" t="s">
        <v>1361</v>
      </c>
      <c r="C800" s="10" t="s">
        <v>1362</v>
      </c>
      <c r="D800" s="2">
        <v>131</v>
      </c>
      <c r="E800" s="45" t="s">
        <v>1790</v>
      </c>
      <c r="F800" s="67" t="s">
        <v>1791</v>
      </c>
      <c r="G800" s="47" t="s">
        <v>14</v>
      </c>
      <c r="H800" s="7" t="s">
        <v>1792</v>
      </c>
      <c r="I800" s="59">
        <v>10.8</v>
      </c>
      <c r="J800" s="120">
        <v>0.14166666666666666</v>
      </c>
      <c r="K800" s="121"/>
      <c r="L800" s="60">
        <v>3.1764705882352944</v>
      </c>
      <c r="M800" s="115">
        <v>796</v>
      </c>
      <c r="N800" s="8"/>
      <c r="Q800" s="8"/>
      <c r="R800" s="99"/>
      <c r="S800" s="27"/>
      <c r="T800" s="27"/>
    </row>
    <row r="801" spans="1:20" ht="13.4" customHeight="1" x14ac:dyDescent="0.4">
      <c r="A801" s="84">
        <v>1131</v>
      </c>
      <c r="B801" s="4" t="s">
        <v>1361</v>
      </c>
      <c r="C801" s="10" t="s">
        <v>1362</v>
      </c>
      <c r="D801" s="2">
        <v>130</v>
      </c>
      <c r="E801" s="45" t="s">
        <v>1793</v>
      </c>
      <c r="F801" s="67" t="s">
        <v>1794</v>
      </c>
      <c r="G801" s="47" t="s">
        <v>14</v>
      </c>
      <c r="H801" s="7" t="s">
        <v>1795</v>
      </c>
      <c r="I801" s="59">
        <v>3.5</v>
      </c>
      <c r="J801" s="120">
        <v>0.10833333333333334</v>
      </c>
      <c r="K801" s="121"/>
      <c r="L801" s="60">
        <v>1.3461538461538463</v>
      </c>
      <c r="M801" s="115">
        <v>174</v>
      </c>
      <c r="N801" s="8"/>
      <c r="Q801" s="8"/>
      <c r="R801" s="99"/>
      <c r="S801" s="27"/>
      <c r="T801" s="27"/>
    </row>
    <row r="802" spans="1:20" ht="13.4" customHeight="1" x14ac:dyDescent="0.4">
      <c r="A802" s="84">
        <v>1130</v>
      </c>
      <c r="B802" s="4" t="s">
        <v>1361</v>
      </c>
      <c r="C802" s="10" t="s">
        <v>1362</v>
      </c>
      <c r="D802" s="2">
        <v>129</v>
      </c>
      <c r="E802" s="45" t="s">
        <v>1796</v>
      </c>
      <c r="F802" s="67" t="s">
        <v>1797</v>
      </c>
      <c r="G802" s="47" t="s">
        <v>14</v>
      </c>
      <c r="H802" s="7" t="s">
        <v>1798</v>
      </c>
      <c r="I802" s="59">
        <v>37.9</v>
      </c>
      <c r="J802" s="120">
        <v>0.12291666666666667</v>
      </c>
      <c r="K802" s="121"/>
      <c r="L802" s="63">
        <v>12.847457627118644</v>
      </c>
      <c r="M802" s="115">
        <v>533</v>
      </c>
      <c r="N802" s="8"/>
      <c r="Q802" s="8"/>
      <c r="R802" s="99"/>
      <c r="S802" s="27"/>
      <c r="T802" s="27"/>
    </row>
    <row r="803" spans="1:20" ht="13.4" customHeight="1" x14ac:dyDescent="0.4">
      <c r="A803" s="84">
        <v>1129</v>
      </c>
      <c r="B803" s="4" t="s">
        <v>1361</v>
      </c>
      <c r="C803" s="10" t="s">
        <v>1362</v>
      </c>
      <c r="D803" s="2">
        <v>128</v>
      </c>
      <c r="E803" s="45" t="s">
        <v>1799</v>
      </c>
      <c r="F803" s="67" t="s">
        <v>1800</v>
      </c>
      <c r="G803" s="47" t="s">
        <v>14</v>
      </c>
      <c r="H803" s="7" t="s">
        <v>1801</v>
      </c>
      <c r="I803" s="59">
        <v>11</v>
      </c>
      <c r="J803" s="120">
        <v>0.15972222222222224</v>
      </c>
      <c r="K803" s="121"/>
      <c r="L803" s="60">
        <v>2.8695652173913042</v>
      </c>
      <c r="M803" s="115">
        <v>671</v>
      </c>
      <c r="N803" s="8"/>
      <c r="Q803" s="8"/>
      <c r="R803" s="99"/>
      <c r="S803" s="27"/>
      <c r="T803" s="27"/>
    </row>
    <row r="804" spans="1:20" ht="13.4" customHeight="1" x14ac:dyDescent="0.4">
      <c r="A804" s="84">
        <v>1128</v>
      </c>
      <c r="B804" s="4" t="s">
        <v>1361</v>
      </c>
      <c r="C804" s="10" t="s">
        <v>1362</v>
      </c>
      <c r="D804" s="2">
        <v>127</v>
      </c>
      <c r="E804" s="45" t="s">
        <v>1802</v>
      </c>
      <c r="F804" s="67" t="s">
        <v>1803</v>
      </c>
      <c r="G804" s="47" t="s">
        <v>14</v>
      </c>
      <c r="H804" s="7" t="s">
        <v>1804</v>
      </c>
      <c r="I804" s="59">
        <v>13.1</v>
      </c>
      <c r="J804" s="120">
        <v>0.1986111111111111</v>
      </c>
      <c r="K804" s="121"/>
      <c r="L804" s="60">
        <v>2.7482517482517479</v>
      </c>
      <c r="M804" s="115">
        <v>943</v>
      </c>
      <c r="N804" s="8"/>
      <c r="Q804" s="8"/>
      <c r="R804" s="99"/>
      <c r="S804" s="27"/>
      <c r="T804" s="27"/>
    </row>
    <row r="805" spans="1:20" ht="13.4" customHeight="1" x14ac:dyDescent="0.4">
      <c r="A805" s="84">
        <v>1127</v>
      </c>
      <c r="B805" s="4" t="s">
        <v>1361</v>
      </c>
      <c r="C805" s="10" t="s">
        <v>1362</v>
      </c>
      <c r="D805" s="2">
        <v>126</v>
      </c>
      <c r="E805" s="45" t="s">
        <v>1805</v>
      </c>
      <c r="F805" s="67" t="s">
        <v>1806</v>
      </c>
      <c r="G805" s="47" t="s">
        <v>14</v>
      </c>
      <c r="H805" s="7" t="s">
        <v>1807</v>
      </c>
      <c r="I805" s="59">
        <v>69.599999999999994</v>
      </c>
      <c r="J805" s="120">
        <v>0.17916666666666667</v>
      </c>
      <c r="K805" s="121"/>
      <c r="L805" s="63">
        <v>16.186046511627907</v>
      </c>
      <c r="M805" s="115">
        <v>1801</v>
      </c>
      <c r="N805" s="8"/>
      <c r="Q805" s="8"/>
      <c r="R805" s="99"/>
      <c r="S805" s="27"/>
      <c r="T805" s="27"/>
    </row>
    <row r="806" spans="1:20" ht="13.4" customHeight="1" x14ac:dyDescent="0.4">
      <c r="A806" s="84">
        <v>1126</v>
      </c>
      <c r="B806" s="4" t="s">
        <v>1808</v>
      </c>
      <c r="C806" s="10" t="s">
        <v>1362</v>
      </c>
      <c r="D806" s="2">
        <v>125</v>
      </c>
      <c r="E806" s="45" t="s">
        <v>1809</v>
      </c>
      <c r="F806" s="67" t="s">
        <v>1810</v>
      </c>
      <c r="G806" s="47" t="s">
        <v>14</v>
      </c>
      <c r="H806" s="7" t="s">
        <v>1811</v>
      </c>
      <c r="I806" s="59">
        <v>78.900000000000006</v>
      </c>
      <c r="J806" s="120">
        <v>0.23611111111111113</v>
      </c>
      <c r="K806" s="121"/>
      <c r="L806" s="63">
        <v>13.923529411764706</v>
      </c>
      <c r="M806" s="115">
        <v>543</v>
      </c>
      <c r="N806" s="8"/>
      <c r="Q806" s="8"/>
      <c r="R806" s="99"/>
      <c r="S806" s="27"/>
      <c r="T806" s="27"/>
    </row>
    <row r="807" spans="1:20" ht="13.4" customHeight="1" x14ac:dyDescent="0.4">
      <c r="A807" s="84">
        <v>1125</v>
      </c>
      <c r="B807" s="4" t="s">
        <v>1808</v>
      </c>
      <c r="C807" s="10" t="s">
        <v>1362</v>
      </c>
      <c r="D807" s="2">
        <v>124</v>
      </c>
      <c r="E807" s="45" t="s">
        <v>1812</v>
      </c>
      <c r="F807" s="67" t="s">
        <v>1813</v>
      </c>
      <c r="G807" s="47" t="s">
        <v>14</v>
      </c>
      <c r="H807" s="7" t="s">
        <v>4476</v>
      </c>
      <c r="I807" s="59">
        <v>14.5</v>
      </c>
      <c r="J807" s="120">
        <v>0.19097222222222221</v>
      </c>
      <c r="K807" s="121"/>
      <c r="L807" s="60">
        <v>3.1636363636363636</v>
      </c>
      <c r="M807" s="115">
        <v>970</v>
      </c>
      <c r="N807" s="3" t="s">
        <v>15</v>
      </c>
      <c r="Q807" s="3"/>
      <c r="R807" s="3"/>
      <c r="S807" s="27"/>
      <c r="T807" s="27"/>
    </row>
    <row r="808" spans="1:20" ht="13.4" customHeight="1" x14ac:dyDescent="0.4">
      <c r="A808" s="84">
        <v>1124</v>
      </c>
      <c r="B808" s="4" t="s">
        <v>1808</v>
      </c>
      <c r="C808" s="10" t="s">
        <v>1362</v>
      </c>
      <c r="D808" s="2">
        <v>123</v>
      </c>
      <c r="E808" s="45" t="s">
        <v>1814</v>
      </c>
      <c r="F808" s="67" t="s">
        <v>1815</v>
      </c>
      <c r="G808" s="47" t="s">
        <v>14</v>
      </c>
      <c r="H808" s="11" t="s">
        <v>1816</v>
      </c>
      <c r="I808" s="59">
        <v>12.8</v>
      </c>
      <c r="J808" s="120">
        <v>0.11666666666666665</v>
      </c>
      <c r="K808" s="121"/>
      <c r="L808" s="65">
        <v>4.5714285714285712</v>
      </c>
      <c r="M808" s="115">
        <v>428</v>
      </c>
      <c r="N808" s="8"/>
      <c r="Q808" s="8"/>
      <c r="R808" s="99"/>
      <c r="S808" s="27"/>
      <c r="T808" s="27"/>
    </row>
    <row r="809" spans="1:20" ht="13.4" customHeight="1" x14ac:dyDescent="0.4">
      <c r="A809" s="84">
        <v>1123</v>
      </c>
      <c r="B809" s="4" t="s">
        <v>1808</v>
      </c>
      <c r="C809" s="10" t="s">
        <v>1362</v>
      </c>
      <c r="D809" s="2">
        <v>122</v>
      </c>
      <c r="E809" s="45" t="s">
        <v>1817</v>
      </c>
      <c r="F809" s="67" t="s">
        <v>1818</v>
      </c>
      <c r="G809" s="47" t="s">
        <v>14</v>
      </c>
      <c r="H809" s="11" t="s">
        <v>4925</v>
      </c>
      <c r="I809" s="59">
        <v>44.9</v>
      </c>
      <c r="J809" s="120">
        <v>0.14444444444444446</v>
      </c>
      <c r="K809" s="121"/>
      <c r="L809" s="63">
        <v>12.951923076923077</v>
      </c>
      <c r="M809" s="115">
        <v>360</v>
      </c>
      <c r="N809" s="8"/>
      <c r="Q809" s="8"/>
      <c r="R809" s="99"/>
      <c r="S809" s="27"/>
      <c r="T809" s="27"/>
    </row>
    <row r="810" spans="1:20" ht="13.4" customHeight="1" x14ac:dyDescent="0.4">
      <c r="A810" s="84">
        <v>1122</v>
      </c>
      <c r="B810" s="4" t="s">
        <v>1808</v>
      </c>
      <c r="C810" s="10" t="s">
        <v>1362</v>
      </c>
      <c r="D810" s="2">
        <v>121</v>
      </c>
      <c r="E810" s="45" t="s">
        <v>1819</v>
      </c>
      <c r="F810" s="67" t="s">
        <v>1820</v>
      </c>
      <c r="G810" s="47" t="s">
        <v>14</v>
      </c>
      <c r="H810" s="11" t="s">
        <v>1821</v>
      </c>
      <c r="I810" s="59">
        <v>8.6999999999999993</v>
      </c>
      <c r="J810" s="120">
        <v>0.16666666666666666</v>
      </c>
      <c r="K810" s="121"/>
      <c r="L810" s="60">
        <v>2.1749999999999998</v>
      </c>
      <c r="M810" s="115">
        <v>655</v>
      </c>
      <c r="N810" s="8"/>
      <c r="Q810" s="8"/>
      <c r="R810" s="99"/>
      <c r="S810" s="27"/>
      <c r="T810" s="27"/>
    </row>
    <row r="811" spans="1:20" ht="13.4" customHeight="1" x14ac:dyDescent="0.4">
      <c r="A811" s="84">
        <v>1121</v>
      </c>
      <c r="B811" s="4" t="s">
        <v>1808</v>
      </c>
      <c r="C811" s="10" t="s">
        <v>1362</v>
      </c>
      <c r="D811" s="2">
        <v>120</v>
      </c>
      <c r="E811" s="45" t="s">
        <v>1822</v>
      </c>
      <c r="F811" s="67" t="s">
        <v>1823</v>
      </c>
      <c r="G811" s="47" t="s">
        <v>14</v>
      </c>
      <c r="H811" s="11" t="s">
        <v>1824</v>
      </c>
      <c r="I811" s="59">
        <v>10.9</v>
      </c>
      <c r="J811" s="120">
        <v>0.25833333333333336</v>
      </c>
      <c r="K811" s="121"/>
      <c r="L811" s="60">
        <v>1.7580645161290323</v>
      </c>
      <c r="M811" s="115">
        <v>1246</v>
      </c>
      <c r="N811" s="8"/>
      <c r="Q811" s="8"/>
      <c r="R811" s="99"/>
      <c r="S811" s="27"/>
      <c r="T811" s="27"/>
    </row>
    <row r="812" spans="1:20" ht="13.4" customHeight="1" x14ac:dyDescent="0.4">
      <c r="A812" s="84">
        <v>1120</v>
      </c>
      <c r="B812" s="4" t="s">
        <v>1808</v>
      </c>
      <c r="C812" s="10" t="s">
        <v>1362</v>
      </c>
      <c r="D812" s="2">
        <v>119</v>
      </c>
      <c r="E812" s="45" t="s">
        <v>1825</v>
      </c>
      <c r="F812" s="67" t="s">
        <v>1826</v>
      </c>
      <c r="G812" s="47" t="s">
        <v>14</v>
      </c>
      <c r="H812" s="11" t="s">
        <v>1827</v>
      </c>
      <c r="I812" s="59">
        <v>7.7</v>
      </c>
      <c r="J812" s="120">
        <v>0.10902777777777778</v>
      </c>
      <c r="K812" s="121"/>
      <c r="L812" s="60">
        <v>2.9426751592356686</v>
      </c>
      <c r="M812" s="115">
        <v>261</v>
      </c>
      <c r="N812" s="8"/>
      <c r="Q812" s="8"/>
      <c r="R812" s="99"/>
      <c r="S812" s="27"/>
      <c r="T812" s="27"/>
    </row>
    <row r="813" spans="1:20" ht="13.4" customHeight="1" x14ac:dyDescent="0.4">
      <c r="A813" s="84">
        <v>1119</v>
      </c>
      <c r="B813" s="4" t="s">
        <v>1808</v>
      </c>
      <c r="C813" s="10" t="s">
        <v>1362</v>
      </c>
      <c r="D813" s="2">
        <v>118</v>
      </c>
      <c r="E813" s="45" t="s">
        <v>1828</v>
      </c>
      <c r="F813" s="67" t="s">
        <v>1829</v>
      </c>
      <c r="G813" s="47" t="s">
        <v>14</v>
      </c>
      <c r="H813" s="11" t="s">
        <v>1830</v>
      </c>
      <c r="I813" s="59">
        <v>9.9</v>
      </c>
      <c r="J813" s="120">
        <v>0.1013888888888889</v>
      </c>
      <c r="K813" s="121"/>
      <c r="L813" s="65">
        <v>4.0684931506849313</v>
      </c>
      <c r="M813" s="115">
        <v>383</v>
      </c>
      <c r="N813" s="8"/>
      <c r="Q813" s="8"/>
      <c r="R813" s="99"/>
      <c r="S813" s="27"/>
      <c r="T813" s="27"/>
    </row>
    <row r="814" spans="1:20" ht="13.4" customHeight="1" x14ac:dyDescent="0.4">
      <c r="A814" s="84">
        <v>1118</v>
      </c>
      <c r="B814" s="4" t="s">
        <v>1808</v>
      </c>
      <c r="C814" s="10" t="s">
        <v>1362</v>
      </c>
      <c r="D814" s="2">
        <v>117</v>
      </c>
      <c r="E814" s="45" t="s">
        <v>1831</v>
      </c>
      <c r="F814" s="67" t="s">
        <v>1832</v>
      </c>
      <c r="G814" s="47" t="s">
        <v>14</v>
      </c>
      <c r="H814" s="11" t="s">
        <v>1833</v>
      </c>
      <c r="I814" s="59" t="s">
        <v>1756</v>
      </c>
      <c r="J814" s="120"/>
      <c r="K814" s="121"/>
      <c r="L814" s="60" t="s">
        <v>1756</v>
      </c>
      <c r="M814" s="115" t="s">
        <v>1756</v>
      </c>
      <c r="N814" s="8"/>
      <c r="Q814" s="8"/>
      <c r="R814" s="99"/>
      <c r="S814" s="27"/>
      <c r="T814" s="27"/>
    </row>
    <row r="815" spans="1:20" ht="13.4" customHeight="1" x14ac:dyDescent="0.4">
      <c r="A815" s="84">
        <v>1117</v>
      </c>
      <c r="B815" s="4" t="s">
        <v>1808</v>
      </c>
      <c r="C815" s="10" t="s">
        <v>1362</v>
      </c>
      <c r="D815" s="2">
        <v>116</v>
      </c>
      <c r="E815" s="45" t="s">
        <v>1834</v>
      </c>
      <c r="F815" s="67" t="s">
        <v>1835</v>
      </c>
      <c r="G815" s="47" t="s">
        <v>14</v>
      </c>
      <c r="H815" s="11" t="s">
        <v>1836</v>
      </c>
      <c r="I815" s="59">
        <v>73.900000000000006</v>
      </c>
      <c r="J815" s="120">
        <v>0.22777777777777777</v>
      </c>
      <c r="K815" s="121"/>
      <c r="L815" s="63">
        <v>13.51829268292683</v>
      </c>
      <c r="M815" s="115">
        <v>326</v>
      </c>
      <c r="N815" s="8"/>
      <c r="Q815" s="8"/>
      <c r="R815" s="99"/>
      <c r="S815" s="27"/>
      <c r="T815" s="27"/>
    </row>
    <row r="816" spans="1:20" ht="13.4" customHeight="1" x14ac:dyDescent="0.4">
      <c r="A816" s="84">
        <v>1116</v>
      </c>
      <c r="B816" s="4" t="s">
        <v>1808</v>
      </c>
      <c r="C816" s="10" t="s">
        <v>1362</v>
      </c>
      <c r="D816" s="2">
        <v>115</v>
      </c>
      <c r="E816" s="45" t="s">
        <v>1837</v>
      </c>
      <c r="F816" s="67" t="s">
        <v>1838</v>
      </c>
      <c r="G816" s="47" t="s">
        <v>14</v>
      </c>
      <c r="H816" s="11" t="s">
        <v>1839</v>
      </c>
      <c r="I816" s="59">
        <v>9.4</v>
      </c>
      <c r="J816" s="120">
        <v>7.7083333333333337E-2</v>
      </c>
      <c r="K816" s="121"/>
      <c r="L816" s="65">
        <v>5.0810810810810816</v>
      </c>
      <c r="M816" s="115">
        <v>153</v>
      </c>
      <c r="N816" s="8"/>
      <c r="Q816" s="8"/>
      <c r="R816" s="99"/>
      <c r="S816" s="27"/>
      <c r="T816" s="27"/>
    </row>
    <row r="817" spans="1:20" ht="13.4" customHeight="1" x14ac:dyDescent="0.4">
      <c r="A817" s="84">
        <v>1115</v>
      </c>
      <c r="B817" s="4" t="s">
        <v>1808</v>
      </c>
      <c r="C817" s="10" t="s">
        <v>1362</v>
      </c>
      <c r="D817" s="2">
        <v>114</v>
      </c>
      <c r="E817" s="45" t="s">
        <v>1840</v>
      </c>
      <c r="F817" s="67" t="s">
        <v>1841</v>
      </c>
      <c r="G817" s="47" t="s">
        <v>14</v>
      </c>
      <c r="H817" s="11" t="s">
        <v>1842</v>
      </c>
      <c r="I817" s="59">
        <v>9.6</v>
      </c>
      <c r="J817" s="120">
        <v>0.12430555555555556</v>
      </c>
      <c r="K817" s="121"/>
      <c r="L817" s="60">
        <v>3.2178770949720672</v>
      </c>
      <c r="M817" s="115">
        <v>512</v>
      </c>
      <c r="N817" s="8"/>
      <c r="Q817" s="8"/>
      <c r="R817" s="99"/>
      <c r="S817" s="27"/>
      <c r="T817" s="27"/>
    </row>
    <row r="818" spans="1:20" ht="13.4" customHeight="1" x14ac:dyDescent="0.4">
      <c r="A818" s="84">
        <v>1114</v>
      </c>
      <c r="B818" s="4" t="s">
        <v>1808</v>
      </c>
      <c r="C818" s="10" t="s">
        <v>1362</v>
      </c>
      <c r="D818" s="2">
        <v>113</v>
      </c>
      <c r="E818" s="45" t="s">
        <v>1843</v>
      </c>
      <c r="F818" s="67" t="s">
        <v>1844</v>
      </c>
      <c r="G818" s="47" t="s">
        <v>14</v>
      </c>
      <c r="H818" s="11" t="s">
        <v>1845</v>
      </c>
      <c r="I818" s="59">
        <v>11.2</v>
      </c>
      <c r="J818" s="120">
        <v>0.20902777777777778</v>
      </c>
      <c r="K818" s="121"/>
      <c r="L818" s="60">
        <v>2.2325581395348832</v>
      </c>
      <c r="M818" s="115">
        <v>866</v>
      </c>
      <c r="N818" s="8"/>
      <c r="Q818" s="8"/>
      <c r="R818" s="99"/>
      <c r="S818" s="27"/>
      <c r="T818" s="27"/>
    </row>
    <row r="819" spans="1:20" ht="13.4" customHeight="1" x14ac:dyDescent="0.4">
      <c r="A819" s="84">
        <v>1113</v>
      </c>
      <c r="B819" s="4" t="s">
        <v>1808</v>
      </c>
      <c r="C819" s="10" t="s">
        <v>1362</v>
      </c>
      <c r="D819" s="2">
        <v>112</v>
      </c>
      <c r="E819" s="45" t="s">
        <v>1846</v>
      </c>
      <c r="F819" s="67" t="s">
        <v>1847</v>
      </c>
      <c r="G819" s="47" t="s">
        <v>14</v>
      </c>
      <c r="H819" s="11" t="s">
        <v>1848</v>
      </c>
      <c r="I819" s="59">
        <v>8.9</v>
      </c>
      <c r="J819" s="120">
        <v>0.12569444444444444</v>
      </c>
      <c r="K819" s="121"/>
      <c r="L819" s="60">
        <v>2.9502762430939229</v>
      </c>
      <c r="M819" s="115">
        <v>885</v>
      </c>
      <c r="N819" s="8"/>
      <c r="Q819" s="8"/>
      <c r="R819" s="99"/>
      <c r="S819" s="27"/>
      <c r="T819" s="27"/>
    </row>
    <row r="820" spans="1:20" ht="13.4" customHeight="1" x14ac:dyDescent="0.4">
      <c r="A820" s="84">
        <v>1112</v>
      </c>
      <c r="B820" s="4" t="s">
        <v>1808</v>
      </c>
      <c r="C820" s="10" t="s">
        <v>1362</v>
      </c>
      <c r="D820" s="2">
        <v>111</v>
      </c>
      <c r="E820" s="45" t="s">
        <v>1849</v>
      </c>
      <c r="F820" s="67" t="s">
        <v>1850</v>
      </c>
      <c r="G820" s="47" t="s">
        <v>14</v>
      </c>
      <c r="H820" s="11" t="s">
        <v>4955</v>
      </c>
      <c r="I820" s="59">
        <v>48.1</v>
      </c>
      <c r="J820" s="120">
        <v>0.20694444444444446</v>
      </c>
      <c r="K820" s="121"/>
      <c r="L820" s="60">
        <v>9.6845637583892632</v>
      </c>
      <c r="M820" s="115">
        <v>994</v>
      </c>
      <c r="N820" s="8"/>
      <c r="Q820" s="8"/>
      <c r="R820" s="99"/>
      <c r="S820" s="27"/>
      <c r="T820" s="27"/>
    </row>
    <row r="821" spans="1:20" ht="13.4" customHeight="1" x14ac:dyDescent="0.4">
      <c r="A821" s="84">
        <v>1111</v>
      </c>
      <c r="B821" s="4" t="s">
        <v>1808</v>
      </c>
      <c r="C821" s="10" t="s">
        <v>1362</v>
      </c>
      <c r="D821" s="2">
        <v>110</v>
      </c>
      <c r="E821" s="45" t="s">
        <v>1851</v>
      </c>
      <c r="F821" s="67" t="s">
        <v>1852</v>
      </c>
      <c r="G821" s="47" t="s">
        <v>14</v>
      </c>
      <c r="H821" s="11" t="s">
        <v>1853</v>
      </c>
      <c r="I821" s="59">
        <v>5.2</v>
      </c>
      <c r="J821" s="120">
        <v>0.12361111111111112</v>
      </c>
      <c r="K821" s="121"/>
      <c r="L821" s="60">
        <v>1.752808988764045</v>
      </c>
      <c r="M821" s="115">
        <v>657</v>
      </c>
      <c r="N821" s="8"/>
      <c r="Q821" s="8"/>
      <c r="R821" s="99"/>
      <c r="S821" s="27"/>
      <c r="T821" s="27"/>
    </row>
    <row r="822" spans="1:20" ht="13.4" customHeight="1" x14ac:dyDescent="0.4">
      <c r="A822" s="84">
        <v>1110</v>
      </c>
      <c r="B822" s="4" t="s">
        <v>1808</v>
      </c>
      <c r="C822" s="10" t="s">
        <v>1362</v>
      </c>
      <c r="D822" s="2">
        <v>109</v>
      </c>
      <c r="E822" s="45" t="s">
        <v>1854</v>
      </c>
      <c r="F822" s="67" t="s">
        <v>1855</v>
      </c>
      <c r="G822" s="47" t="s">
        <v>14</v>
      </c>
      <c r="H822" s="11" t="s">
        <v>1856</v>
      </c>
      <c r="I822" s="59">
        <v>14.3</v>
      </c>
      <c r="J822" s="120">
        <v>0.27291666666666664</v>
      </c>
      <c r="K822" s="121"/>
      <c r="L822" s="60">
        <v>2.1832061068702293</v>
      </c>
      <c r="M822" s="115">
        <v>1402</v>
      </c>
      <c r="N822" s="8"/>
      <c r="Q822" s="8"/>
      <c r="R822" s="99"/>
      <c r="S822" s="27"/>
      <c r="T822" s="27"/>
    </row>
    <row r="823" spans="1:20" ht="13.4" customHeight="1" x14ac:dyDescent="0.4">
      <c r="A823" s="84">
        <v>1109</v>
      </c>
      <c r="B823" s="4" t="s">
        <v>1808</v>
      </c>
      <c r="C823" s="10" t="s">
        <v>1362</v>
      </c>
      <c r="D823" s="2">
        <v>108</v>
      </c>
      <c r="E823" s="45" t="s">
        <v>1857</v>
      </c>
      <c r="F823" s="67" t="s">
        <v>1858</v>
      </c>
      <c r="G823" s="47" t="s">
        <v>14</v>
      </c>
      <c r="H823" s="11" t="s">
        <v>1859</v>
      </c>
      <c r="I823" s="59">
        <v>86.7</v>
      </c>
      <c r="J823" s="120">
        <v>0.2076388888888889</v>
      </c>
      <c r="K823" s="121"/>
      <c r="L823" s="63">
        <v>17.397993311036789</v>
      </c>
      <c r="M823" s="115">
        <v>368</v>
      </c>
      <c r="N823" s="8"/>
      <c r="Q823" s="8"/>
      <c r="R823" s="99"/>
      <c r="S823" s="27"/>
      <c r="T823" s="27"/>
    </row>
    <row r="824" spans="1:20" ht="13.4" customHeight="1" x14ac:dyDescent="0.4">
      <c r="A824" s="84">
        <v>1108</v>
      </c>
      <c r="B824" s="4" t="s">
        <v>1808</v>
      </c>
      <c r="C824" s="10" t="s">
        <v>1362</v>
      </c>
      <c r="D824" s="2">
        <v>107</v>
      </c>
      <c r="E824" s="45" t="s">
        <v>1860</v>
      </c>
      <c r="F824" s="67" t="s">
        <v>1861</v>
      </c>
      <c r="G824" s="47" t="s">
        <v>14</v>
      </c>
      <c r="H824" s="11" t="s">
        <v>1862</v>
      </c>
      <c r="I824" s="59">
        <v>14.1</v>
      </c>
      <c r="J824" s="120">
        <v>0.15694444444444444</v>
      </c>
      <c r="K824" s="121"/>
      <c r="L824" s="60">
        <v>3.7433628318584069</v>
      </c>
      <c r="M824" s="115">
        <v>963</v>
      </c>
      <c r="N824" s="8"/>
      <c r="Q824" s="8"/>
      <c r="R824" s="99"/>
      <c r="S824" s="27"/>
      <c r="T824" s="27"/>
    </row>
    <row r="825" spans="1:20" ht="13.4" customHeight="1" x14ac:dyDescent="0.4">
      <c r="A825" s="84">
        <v>1107</v>
      </c>
      <c r="B825" s="4" t="s">
        <v>1808</v>
      </c>
      <c r="C825" s="10" t="s">
        <v>1362</v>
      </c>
      <c r="D825" s="2">
        <v>106</v>
      </c>
      <c r="E825" s="45" t="s">
        <v>1863</v>
      </c>
      <c r="F825" s="67" t="s">
        <v>1864</v>
      </c>
      <c r="G825" s="47" t="s">
        <v>14</v>
      </c>
      <c r="H825" s="11" t="s">
        <v>1865</v>
      </c>
      <c r="I825" s="59">
        <v>8.8000000000000007</v>
      </c>
      <c r="J825" s="120">
        <v>0.11944444444444445</v>
      </c>
      <c r="K825" s="121"/>
      <c r="L825" s="60">
        <v>3.0697674418604652</v>
      </c>
      <c r="M825" s="115">
        <v>576</v>
      </c>
      <c r="N825" s="8"/>
      <c r="Q825" s="8"/>
      <c r="R825" s="99"/>
      <c r="S825" s="27"/>
      <c r="T825" s="27"/>
    </row>
    <row r="826" spans="1:20" ht="13.4" customHeight="1" x14ac:dyDescent="0.4">
      <c r="A826" s="84">
        <v>1106</v>
      </c>
      <c r="B826" s="4" t="s">
        <v>1808</v>
      </c>
      <c r="C826" s="10" t="s">
        <v>1362</v>
      </c>
      <c r="D826" s="2">
        <v>105</v>
      </c>
      <c r="E826" s="45" t="s">
        <v>1866</v>
      </c>
      <c r="F826" s="67" t="s">
        <v>1867</v>
      </c>
      <c r="G826" s="47" t="s">
        <v>14</v>
      </c>
      <c r="H826" s="11" t="s">
        <v>1868</v>
      </c>
      <c r="I826" s="59">
        <v>38.799999999999997</v>
      </c>
      <c r="J826" s="120">
        <v>0.12013888888888889</v>
      </c>
      <c r="K826" s="121"/>
      <c r="L826" s="63">
        <v>13.456647398843929</v>
      </c>
      <c r="M826" s="115">
        <v>413</v>
      </c>
      <c r="N826" s="8"/>
      <c r="Q826" s="8"/>
      <c r="R826" s="99"/>
      <c r="S826" s="27"/>
      <c r="T826" s="27"/>
    </row>
    <row r="827" spans="1:20" ht="13.4" customHeight="1" x14ac:dyDescent="0.4">
      <c r="A827" s="84">
        <v>1105</v>
      </c>
      <c r="B827" s="4" t="s">
        <v>1808</v>
      </c>
      <c r="C827" s="10" t="s">
        <v>1362</v>
      </c>
      <c r="D827" s="2">
        <v>104</v>
      </c>
      <c r="E827" s="45" t="s">
        <v>1869</v>
      </c>
      <c r="F827" s="67" t="s">
        <v>1870</v>
      </c>
      <c r="G827" s="47" t="s">
        <v>14</v>
      </c>
      <c r="H827" s="11" t="s">
        <v>1871</v>
      </c>
      <c r="I827" s="59">
        <v>5.4</v>
      </c>
      <c r="J827" s="120">
        <v>0.21249999999999999</v>
      </c>
      <c r="K827" s="121"/>
      <c r="L827" s="60">
        <v>1.0588235294117647</v>
      </c>
      <c r="M827" s="115">
        <v>346</v>
      </c>
      <c r="N827" s="8"/>
      <c r="Q827" s="8"/>
      <c r="R827" s="99"/>
      <c r="S827" s="27"/>
      <c r="T827" s="27"/>
    </row>
    <row r="828" spans="1:20" ht="13.4" customHeight="1" x14ac:dyDescent="0.4">
      <c r="A828" s="84">
        <v>1104</v>
      </c>
      <c r="B828" s="4" t="s">
        <v>1808</v>
      </c>
      <c r="C828" s="10" t="s">
        <v>1362</v>
      </c>
      <c r="D828" s="2">
        <v>103</v>
      </c>
      <c r="E828" s="45" t="s">
        <v>1872</v>
      </c>
      <c r="F828" s="67" t="s">
        <v>1873</v>
      </c>
      <c r="G828" s="47" t="s">
        <v>14</v>
      </c>
      <c r="H828" s="11" t="s">
        <v>1874</v>
      </c>
      <c r="I828" s="59">
        <v>14</v>
      </c>
      <c r="J828" s="120">
        <v>0.20347222222222219</v>
      </c>
      <c r="K828" s="121"/>
      <c r="L828" s="60">
        <v>2.8668941979522184</v>
      </c>
      <c r="M828" s="115">
        <v>1263</v>
      </c>
      <c r="N828" s="8"/>
      <c r="Q828" s="8"/>
      <c r="R828" s="99"/>
      <c r="S828" s="27"/>
      <c r="T828" s="27"/>
    </row>
    <row r="829" spans="1:20" ht="13.4" customHeight="1" x14ac:dyDescent="0.4">
      <c r="A829" s="84">
        <v>1103</v>
      </c>
      <c r="B829" s="4" t="s">
        <v>1808</v>
      </c>
      <c r="C829" s="10" t="s">
        <v>1362</v>
      </c>
      <c r="D829" s="2">
        <v>102</v>
      </c>
      <c r="E829" s="45" t="s">
        <v>1875</v>
      </c>
      <c r="F829" s="67" t="s">
        <v>1876</v>
      </c>
      <c r="G829" s="47" t="s">
        <v>14</v>
      </c>
      <c r="H829" s="12" t="s">
        <v>1877</v>
      </c>
      <c r="I829" s="59">
        <v>35.200000000000003</v>
      </c>
      <c r="J829" s="120">
        <v>0.1451388888888889</v>
      </c>
      <c r="K829" s="121"/>
      <c r="L829" s="63">
        <v>10.105263157894738</v>
      </c>
      <c r="M829" s="115">
        <v>632</v>
      </c>
      <c r="N829" s="8"/>
      <c r="Q829" s="8"/>
      <c r="R829" s="99"/>
      <c r="S829" s="27"/>
      <c r="T829" s="27"/>
    </row>
    <row r="830" spans="1:20" ht="13.4" customHeight="1" x14ac:dyDescent="0.4">
      <c r="A830" s="84">
        <v>1102</v>
      </c>
      <c r="B830" s="4" t="s">
        <v>1808</v>
      </c>
      <c r="C830" s="10" t="s">
        <v>1362</v>
      </c>
      <c r="D830" s="2">
        <v>101</v>
      </c>
      <c r="E830" s="45" t="s">
        <v>1878</v>
      </c>
      <c r="F830" s="67" t="s">
        <v>1879</v>
      </c>
      <c r="G830" s="47" t="s">
        <v>14</v>
      </c>
      <c r="H830" s="12" t="s">
        <v>1880</v>
      </c>
      <c r="I830" s="59">
        <v>19</v>
      </c>
      <c r="J830" s="120">
        <v>0.20486111111111113</v>
      </c>
      <c r="K830" s="121"/>
      <c r="L830" s="60">
        <v>3.8644067796610169</v>
      </c>
      <c r="M830" s="115">
        <v>1383</v>
      </c>
      <c r="N830" s="8"/>
      <c r="Q830" s="8"/>
      <c r="R830" s="99"/>
      <c r="S830" s="27"/>
      <c r="T830" s="27"/>
    </row>
    <row r="831" spans="1:20" ht="13.4" customHeight="1" x14ac:dyDescent="0.4">
      <c r="A831" s="84">
        <v>1101</v>
      </c>
      <c r="B831" s="4" t="s">
        <v>1808</v>
      </c>
      <c r="C831" s="10" t="s">
        <v>1362</v>
      </c>
      <c r="D831" s="2">
        <v>100</v>
      </c>
      <c r="E831" s="45" t="s">
        <v>1881</v>
      </c>
      <c r="F831" s="67" t="s">
        <v>1882</v>
      </c>
      <c r="G831" s="47" t="s">
        <v>14</v>
      </c>
      <c r="H831" s="11" t="s">
        <v>1883</v>
      </c>
      <c r="I831" s="59">
        <v>78.2</v>
      </c>
      <c r="J831" s="120">
        <v>0.14097222222222222</v>
      </c>
      <c r="K831" s="121"/>
      <c r="L831" s="63">
        <v>23.11330049261084</v>
      </c>
      <c r="M831" s="115">
        <v>658</v>
      </c>
      <c r="N831" s="8"/>
      <c r="Q831" s="8"/>
      <c r="R831" s="99"/>
      <c r="S831" s="27"/>
      <c r="T831" s="27"/>
    </row>
    <row r="832" spans="1:20" ht="13.4" customHeight="1" x14ac:dyDescent="0.4">
      <c r="A832" s="84">
        <v>1100</v>
      </c>
      <c r="B832" s="4" t="s">
        <v>1808</v>
      </c>
      <c r="C832" s="10" t="s">
        <v>1362</v>
      </c>
      <c r="D832" s="2">
        <v>99</v>
      </c>
      <c r="E832" s="45" t="s">
        <v>1884</v>
      </c>
      <c r="F832" s="67" t="s">
        <v>1885</v>
      </c>
      <c r="G832" s="47" t="s">
        <v>14</v>
      </c>
      <c r="H832" s="11" t="s">
        <v>1886</v>
      </c>
      <c r="I832" s="59">
        <v>71</v>
      </c>
      <c r="J832" s="120">
        <v>0.12291666666666667</v>
      </c>
      <c r="K832" s="121"/>
      <c r="L832" s="63">
        <v>24.067796610169491</v>
      </c>
      <c r="M832" s="115">
        <v>462</v>
      </c>
      <c r="N832" s="8"/>
      <c r="Q832" s="8"/>
      <c r="R832" s="99"/>
      <c r="S832" s="27"/>
      <c r="T832" s="27"/>
    </row>
    <row r="833" spans="1:20" ht="13.4" customHeight="1" x14ac:dyDescent="0.4">
      <c r="A833" s="84">
        <v>1099</v>
      </c>
      <c r="B833" s="4" t="s">
        <v>1808</v>
      </c>
      <c r="C833" s="10" t="s">
        <v>1362</v>
      </c>
      <c r="D833" s="2">
        <v>98</v>
      </c>
      <c r="E833" s="45" t="s">
        <v>1887</v>
      </c>
      <c r="F833" s="67" t="s">
        <v>1888</v>
      </c>
      <c r="G833" s="47" t="s">
        <v>14</v>
      </c>
      <c r="H833" s="11" t="s">
        <v>1889</v>
      </c>
      <c r="I833" s="59">
        <v>8.3000000000000007</v>
      </c>
      <c r="J833" s="120">
        <v>9.9999999999999992E-2</v>
      </c>
      <c r="K833" s="121"/>
      <c r="L833" s="60">
        <v>3.4583333333333335</v>
      </c>
      <c r="M833" s="115">
        <v>786</v>
      </c>
      <c r="N833" s="3" t="s">
        <v>15</v>
      </c>
      <c r="Q833" s="3"/>
      <c r="R833" s="3"/>
      <c r="S833" s="27"/>
      <c r="T833" s="27"/>
    </row>
    <row r="834" spans="1:20" ht="13.4" customHeight="1" x14ac:dyDescent="0.4">
      <c r="A834" s="84">
        <v>1098</v>
      </c>
      <c r="B834" s="4" t="s">
        <v>1808</v>
      </c>
      <c r="C834" s="10" t="s">
        <v>1362</v>
      </c>
      <c r="D834" s="2">
        <v>97</v>
      </c>
      <c r="E834" s="45" t="s">
        <v>1890</v>
      </c>
      <c r="F834" s="67" t="s">
        <v>1891</v>
      </c>
      <c r="G834" s="47" t="s">
        <v>14</v>
      </c>
      <c r="H834" s="11" t="s">
        <v>1892</v>
      </c>
      <c r="I834" s="59">
        <v>35</v>
      </c>
      <c r="J834" s="120">
        <v>0.16250000000000001</v>
      </c>
      <c r="K834" s="121"/>
      <c r="L834" s="60">
        <v>8.9743589743589745</v>
      </c>
      <c r="M834" s="115">
        <v>862</v>
      </c>
      <c r="N834" s="8"/>
      <c r="Q834" s="8"/>
      <c r="R834" s="99"/>
      <c r="S834" s="27"/>
      <c r="T834" s="27"/>
    </row>
    <row r="835" spans="1:20" ht="13.4" customHeight="1" x14ac:dyDescent="0.4">
      <c r="A835" s="84">
        <v>1097</v>
      </c>
      <c r="B835" s="4" t="s">
        <v>1808</v>
      </c>
      <c r="C835" s="10" t="s">
        <v>1362</v>
      </c>
      <c r="D835" s="2">
        <v>96</v>
      </c>
      <c r="E835" s="45" t="s">
        <v>1893</v>
      </c>
      <c r="F835" s="67" t="s">
        <v>1894</v>
      </c>
      <c r="G835" s="47" t="s">
        <v>14</v>
      </c>
      <c r="H835" s="11" t="s">
        <v>1895</v>
      </c>
      <c r="I835" s="59">
        <v>15.6</v>
      </c>
      <c r="J835" s="120">
        <v>0.14930555555555555</v>
      </c>
      <c r="K835" s="121"/>
      <c r="L835" s="65">
        <v>4.3534883720930235</v>
      </c>
      <c r="M835" s="115">
        <v>1438</v>
      </c>
      <c r="N835" s="8"/>
      <c r="Q835" s="8"/>
      <c r="R835" s="99"/>
      <c r="S835" s="27"/>
      <c r="T835" s="27"/>
    </row>
    <row r="836" spans="1:20" ht="13.4" customHeight="1" x14ac:dyDescent="0.4">
      <c r="A836" s="84">
        <v>1096</v>
      </c>
      <c r="B836" s="4" t="s">
        <v>1808</v>
      </c>
      <c r="C836" s="10" t="s">
        <v>1362</v>
      </c>
      <c r="D836" s="2">
        <v>95</v>
      </c>
      <c r="E836" s="45" t="s">
        <v>1896</v>
      </c>
      <c r="F836" s="67" t="s">
        <v>1897</v>
      </c>
      <c r="G836" s="47" t="s">
        <v>14</v>
      </c>
      <c r="H836" s="11" t="s">
        <v>1898</v>
      </c>
      <c r="I836" s="59">
        <v>12.4</v>
      </c>
      <c r="J836" s="120">
        <v>0.14861111111111111</v>
      </c>
      <c r="K836" s="121"/>
      <c r="L836" s="60">
        <v>3.476635514018692</v>
      </c>
      <c r="M836" s="115">
        <v>814</v>
      </c>
      <c r="N836" s="8"/>
      <c r="Q836" s="8"/>
      <c r="R836" s="99"/>
      <c r="S836" s="27"/>
      <c r="T836" s="27"/>
    </row>
    <row r="837" spans="1:20" ht="13.4" customHeight="1" x14ac:dyDescent="0.4">
      <c r="A837" s="84">
        <v>1095</v>
      </c>
      <c r="B837" s="4" t="s">
        <v>1808</v>
      </c>
      <c r="C837" s="10" t="s">
        <v>1362</v>
      </c>
      <c r="D837" s="2">
        <v>94</v>
      </c>
      <c r="E837" s="45" t="s">
        <v>1899</v>
      </c>
      <c r="F837" s="67" t="s">
        <v>1900</v>
      </c>
      <c r="G837" s="47" t="s">
        <v>14</v>
      </c>
      <c r="H837" s="11" t="s">
        <v>1901</v>
      </c>
      <c r="I837" s="59">
        <v>12.6</v>
      </c>
      <c r="J837" s="120">
        <v>0.11666666666666665</v>
      </c>
      <c r="K837" s="121"/>
      <c r="L837" s="65">
        <v>4.5</v>
      </c>
      <c r="M837" s="115">
        <v>796</v>
      </c>
      <c r="N837" s="8"/>
      <c r="Q837" s="8"/>
      <c r="R837" s="99"/>
      <c r="S837" s="27"/>
      <c r="T837" s="27"/>
    </row>
    <row r="838" spans="1:20" ht="13.4" customHeight="1" x14ac:dyDescent="0.4">
      <c r="A838" s="84">
        <v>1094</v>
      </c>
      <c r="B838" s="4" t="s">
        <v>1808</v>
      </c>
      <c r="C838" s="10" t="s">
        <v>1362</v>
      </c>
      <c r="D838" s="2">
        <v>93</v>
      </c>
      <c r="E838" s="45" t="s">
        <v>1902</v>
      </c>
      <c r="F838" s="67" t="s">
        <v>1903</v>
      </c>
      <c r="G838" s="47" t="s">
        <v>14</v>
      </c>
      <c r="H838" s="11" t="s">
        <v>1904</v>
      </c>
      <c r="I838" s="59">
        <v>15.1</v>
      </c>
      <c r="J838" s="120">
        <v>0.28055555555555556</v>
      </c>
      <c r="K838" s="121"/>
      <c r="L838" s="60">
        <v>2.2425742574257423</v>
      </c>
      <c r="M838" s="115">
        <v>1402</v>
      </c>
      <c r="N838" s="8"/>
      <c r="Q838" s="8"/>
      <c r="R838" s="99"/>
      <c r="S838" s="27"/>
      <c r="T838" s="27"/>
    </row>
    <row r="839" spans="1:20" ht="13.4" customHeight="1" x14ac:dyDescent="0.4">
      <c r="A839" s="84">
        <v>1093</v>
      </c>
      <c r="B839" s="4" t="s">
        <v>1808</v>
      </c>
      <c r="C839" s="10" t="s">
        <v>1362</v>
      </c>
      <c r="D839" s="2">
        <v>92</v>
      </c>
      <c r="E839" s="45" t="s">
        <v>1905</v>
      </c>
      <c r="F839" s="67" t="s">
        <v>1906</v>
      </c>
      <c r="G839" s="47" t="s">
        <v>14</v>
      </c>
      <c r="H839" s="11" t="s">
        <v>1907</v>
      </c>
      <c r="I839" s="59">
        <v>8.1</v>
      </c>
      <c r="J839" s="120">
        <v>7.1527777777777787E-2</v>
      </c>
      <c r="K839" s="121"/>
      <c r="L839" s="65">
        <v>4.7184466019417473</v>
      </c>
      <c r="M839" s="115">
        <v>494</v>
      </c>
      <c r="N839" s="8"/>
      <c r="Q839" s="8"/>
      <c r="R839" s="99"/>
      <c r="S839" s="27"/>
      <c r="T839" s="27"/>
    </row>
    <row r="840" spans="1:20" ht="13.4" customHeight="1" x14ac:dyDescent="0.4">
      <c r="A840" s="84">
        <v>1092</v>
      </c>
      <c r="B840" s="4" t="s">
        <v>1808</v>
      </c>
      <c r="C840" s="10" t="s">
        <v>1362</v>
      </c>
      <c r="D840" s="2">
        <v>91</v>
      </c>
      <c r="E840" s="45" t="s">
        <v>1908</v>
      </c>
      <c r="F840" s="67" t="s">
        <v>1909</v>
      </c>
      <c r="G840" s="47" t="s">
        <v>14</v>
      </c>
      <c r="H840" s="11" t="s">
        <v>1910</v>
      </c>
      <c r="I840" s="59">
        <v>10.1</v>
      </c>
      <c r="J840" s="120">
        <v>0.13333333333333333</v>
      </c>
      <c r="K840" s="121"/>
      <c r="L840" s="60">
        <v>3.15625</v>
      </c>
      <c r="M840" s="115">
        <v>736</v>
      </c>
      <c r="N840" s="8"/>
      <c r="Q840" s="8"/>
      <c r="R840" s="99"/>
      <c r="S840" s="27"/>
      <c r="T840" s="27"/>
    </row>
    <row r="841" spans="1:20" ht="13.4" customHeight="1" x14ac:dyDescent="0.4">
      <c r="A841" s="84">
        <v>1091</v>
      </c>
      <c r="B841" s="4" t="s">
        <v>1808</v>
      </c>
      <c r="C841" s="10" t="s">
        <v>1362</v>
      </c>
      <c r="D841" s="2">
        <v>90</v>
      </c>
      <c r="E841" s="45" t="s">
        <v>1911</v>
      </c>
      <c r="F841" s="67" t="s">
        <v>1912</v>
      </c>
      <c r="G841" s="47" t="s">
        <v>14</v>
      </c>
      <c r="H841" s="11" t="s">
        <v>1913</v>
      </c>
      <c r="I841" s="59">
        <v>17.399999999999999</v>
      </c>
      <c r="J841" s="120">
        <v>0.20486111111111113</v>
      </c>
      <c r="K841" s="121"/>
      <c r="L841" s="60">
        <v>3.5389830508474578</v>
      </c>
      <c r="M841" s="115">
        <v>1669</v>
      </c>
      <c r="N841" s="8"/>
      <c r="Q841" s="8"/>
      <c r="R841" s="99"/>
      <c r="S841" s="27"/>
      <c r="T841" s="27"/>
    </row>
    <row r="842" spans="1:20" ht="13.4" customHeight="1" x14ac:dyDescent="0.4">
      <c r="A842" s="84">
        <v>1090</v>
      </c>
      <c r="B842" s="4" t="s">
        <v>1808</v>
      </c>
      <c r="C842" s="10" t="s">
        <v>1362</v>
      </c>
      <c r="D842" s="2">
        <v>89</v>
      </c>
      <c r="E842" s="45" t="s">
        <v>1914</v>
      </c>
      <c r="F842" s="67" t="s">
        <v>1915</v>
      </c>
      <c r="G842" s="47" t="s">
        <v>14</v>
      </c>
      <c r="H842" s="11" t="s">
        <v>1916</v>
      </c>
      <c r="I842" s="59">
        <v>104.6</v>
      </c>
      <c r="J842" s="120">
        <v>0.27291666666666664</v>
      </c>
      <c r="K842" s="121"/>
      <c r="L842" s="63">
        <v>15.969465648854962</v>
      </c>
      <c r="M842" s="115">
        <v>655</v>
      </c>
      <c r="N842" s="8"/>
      <c r="Q842" s="8"/>
      <c r="R842" s="99"/>
      <c r="S842" s="27"/>
      <c r="T842" s="27"/>
    </row>
    <row r="843" spans="1:20" ht="13.4" customHeight="1" x14ac:dyDescent="0.4">
      <c r="A843" s="84">
        <v>1089</v>
      </c>
      <c r="B843" s="4" t="s">
        <v>1808</v>
      </c>
      <c r="C843" s="10" t="s">
        <v>1362</v>
      </c>
      <c r="D843" s="2">
        <v>88</v>
      </c>
      <c r="E843" s="45" t="s">
        <v>1917</v>
      </c>
      <c r="F843" s="67" t="s">
        <v>1918</v>
      </c>
      <c r="G843" s="47" t="s">
        <v>14</v>
      </c>
      <c r="H843" s="11" t="s">
        <v>1919</v>
      </c>
      <c r="I843" s="59">
        <v>11.1</v>
      </c>
      <c r="J843" s="120">
        <v>9.5833333333333326E-2</v>
      </c>
      <c r="K843" s="121"/>
      <c r="L843" s="65">
        <v>4.8260869565217384</v>
      </c>
      <c r="M843" s="115">
        <v>244</v>
      </c>
      <c r="N843" s="8"/>
      <c r="Q843" s="8"/>
      <c r="R843" s="99"/>
      <c r="S843" s="27"/>
      <c r="T843" s="27"/>
    </row>
    <row r="844" spans="1:20" ht="13.4" customHeight="1" x14ac:dyDescent="0.4">
      <c r="A844" s="84">
        <v>1088</v>
      </c>
      <c r="B844" s="4" t="s">
        <v>1808</v>
      </c>
      <c r="C844" s="10" t="s">
        <v>1362</v>
      </c>
      <c r="D844" s="2">
        <v>87</v>
      </c>
      <c r="E844" s="45" t="s">
        <v>1920</v>
      </c>
      <c r="F844" s="67" t="s">
        <v>1921</v>
      </c>
      <c r="G844" s="47" t="s">
        <v>14</v>
      </c>
      <c r="H844" s="11" t="s">
        <v>1922</v>
      </c>
      <c r="I844" s="59">
        <v>10.4</v>
      </c>
      <c r="J844" s="120">
        <v>0.22777777777777777</v>
      </c>
      <c r="K844" s="121"/>
      <c r="L844" s="60">
        <v>1.9024390243902438</v>
      </c>
      <c r="M844" s="115">
        <v>983</v>
      </c>
      <c r="N844" s="8"/>
      <c r="Q844" s="8"/>
      <c r="R844" s="99"/>
      <c r="S844" s="27"/>
      <c r="T844" s="27"/>
    </row>
    <row r="845" spans="1:20" ht="13.4" customHeight="1" x14ac:dyDescent="0.4">
      <c r="A845" s="84">
        <v>1087</v>
      </c>
      <c r="B845" s="4" t="s">
        <v>1808</v>
      </c>
      <c r="C845" s="10" t="s">
        <v>1362</v>
      </c>
      <c r="D845" s="2">
        <v>86</v>
      </c>
      <c r="E845" s="45" t="s">
        <v>1923</v>
      </c>
      <c r="F845" s="67" t="s">
        <v>1924</v>
      </c>
      <c r="G845" s="47" t="s">
        <v>14</v>
      </c>
      <c r="H845" s="11" t="s">
        <v>1925</v>
      </c>
      <c r="I845" s="59">
        <v>11.7</v>
      </c>
      <c r="J845" s="120">
        <v>0.11458333333333333</v>
      </c>
      <c r="K845" s="121"/>
      <c r="L845" s="65">
        <v>4.254545454545454</v>
      </c>
      <c r="M845" s="115">
        <v>504</v>
      </c>
      <c r="N845" s="8"/>
      <c r="Q845" s="8"/>
      <c r="R845" s="99"/>
      <c r="S845" s="27"/>
      <c r="T845" s="27"/>
    </row>
    <row r="846" spans="1:20" ht="13.4" customHeight="1" x14ac:dyDescent="0.4">
      <c r="A846" s="84">
        <v>1086</v>
      </c>
      <c r="B846" s="4" t="s">
        <v>1808</v>
      </c>
      <c r="C846" s="10" t="s">
        <v>1362</v>
      </c>
      <c r="D846" s="2">
        <v>85</v>
      </c>
      <c r="E846" s="45" t="s">
        <v>1926</v>
      </c>
      <c r="F846" s="67" t="s">
        <v>1927</v>
      </c>
      <c r="G846" s="47" t="s">
        <v>14</v>
      </c>
      <c r="H846" s="11" t="s">
        <v>1928</v>
      </c>
      <c r="I846" s="59">
        <v>4.0999999999999996</v>
      </c>
      <c r="J846" s="120">
        <v>7.4305555555555555E-2</v>
      </c>
      <c r="K846" s="121"/>
      <c r="L846" s="60">
        <v>2.2990654205607473</v>
      </c>
      <c r="M846" s="115">
        <v>448</v>
      </c>
      <c r="N846" s="8"/>
      <c r="Q846" s="8"/>
      <c r="R846" s="99"/>
      <c r="S846" s="27"/>
      <c r="T846" s="27"/>
    </row>
    <row r="847" spans="1:20" ht="13.4" customHeight="1" x14ac:dyDescent="0.4">
      <c r="A847" s="84">
        <v>1085</v>
      </c>
      <c r="B847" s="4" t="s">
        <v>1808</v>
      </c>
      <c r="C847" s="10" t="s">
        <v>1362</v>
      </c>
      <c r="D847" s="2">
        <v>84</v>
      </c>
      <c r="E847" s="45" t="s">
        <v>1929</v>
      </c>
      <c r="F847" s="67" t="s">
        <v>1930</v>
      </c>
      <c r="G847" s="47" t="s">
        <v>14</v>
      </c>
      <c r="H847" s="11" t="s">
        <v>1931</v>
      </c>
      <c r="I847" s="59">
        <v>18</v>
      </c>
      <c r="J847" s="120">
        <v>0.13472222222222222</v>
      </c>
      <c r="K847" s="121"/>
      <c r="L847" s="60">
        <v>5.5670103092783503</v>
      </c>
      <c r="M847" s="115">
        <v>718</v>
      </c>
      <c r="N847" s="8"/>
      <c r="Q847" s="8"/>
      <c r="R847" s="99"/>
      <c r="S847" s="27"/>
      <c r="T847" s="27"/>
    </row>
    <row r="848" spans="1:20" ht="13.4" customHeight="1" x14ac:dyDescent="0.4">
      <c r="A848" s="84">
        <v>1084</v>
      </c>
      <c r="B848" s="4" t="s">
        <v>1808</v>
      </c>
      <c r="C848" s="10" t="s">
        <v>1362</v>
      </c>
      <c r="D848" s="2">
        <v>83</v>
      </c>
      <c r="E848" s="45" t="s">
        <v>1932</v>
      </c>
      <c r="F848" s="67" t="s">
        <v>1933</v>
      </c>
      <c r="G848" s="47" t="s">
        <v>14</v>
      </c>
      <c r="H848" s="11" t="s">
        <v>1934</v>
      </c>
      <c r="I848" s="59">
        <v>11.2</v>
      </c>
      <c r="J848" s="120">
        <v>0.11944444444444445</v>
      </c>
      <c r="K848" s="121"/>
      <c r="L848" s="60">
        <v>3.9069767441860463</v>
      </c>
      <c r="M848" s="115">
        <v>748</v>
      </c>
      <c r="N848" s="3" t="s">
        <v>15</v>
      </c>
      <c r="Q848" s="3"/>
      <c r="R848" s="3"/>
      <c r="S848" s="27"/>
      <c r="T848" s="27"/>
    </row>
    <row r="849" spans="1:20" ht="13.4" customHeight="1" x14ac:dyDescent="0.4">
      <c r="A849" s="84">
        <v>1083</v>
      </c>
      <c r="B849" s="4" t="s">
        <v>1808</v>
      </c>
      <c r="C849" s="10" t="s">
        <v>1362</v>
      </c>
      <c r="D849" s="2">
        <v>82</v>
      </c>
      <c r="E849" s="45" t="s">
        <v>1935</v>
      </c>
      <c r="F849" s="67" t="s">
        <v>1936</v>
      </c>
      <c r="G849" s="47" t="s">
        <v>14</v>
      </c>
      <c r="H849" s="11" t="s">
        <v>1937</v>
      </c>
      <c r="I849" s="59">
        <v>105.8</v>
      </c>
      <c r="J849" s="120">
        <v>0.27847222222222223</v>
      </c>
      <c r="K849" s="121"/>
      <c r="L849" s="63">
        <v>15.830423940149627</v>
      </c>
      <c r="M849" s="115">
        <v>416</v>
      </c>
      <c r="N849" s="8"/>
      <c r="Q849" s="8"/>
      <c r="R849" s="99"/>
      <c r="S849" s="27"/>
      <c r="T849" s="27"/>
    </row>
    <row r="850" spans="1:20" ht="13.4" customHeight="1" x14ac:dyDescent="0.4">
      <c r="A850" s="84">
        <v>1082</v>
      </c>
      <c r="B850" s="4" t="s">
        <v>1808</v>
      </c>
      <c r="C850" s="10" t="s">
        <v>1362</v>
      </c>
      <c r="D850" s="2">
        <v>81</v>
      </c>
      <c r="E850" s="45" t="s">
        <v>1938</v>
      </c>
      <c r="F850" s="67" t="s">
        <v>1939</v>
      </c>
      <c r="G850" s="47" t="s">
        <v>14</v>
      </c>
      <c r="H850" s="11" t="s">
        <v>4926</v>
      </c>
      <c r="I850" s="59">
        <v>63.7</v>
      </c>
      <c r="J850" s="120">
        <v>0.16388888888888889</v>
      </c>
      <c r="K850" s="121"/>
      <c r="L850" s="63">
        <v>16.194915254237291</v>
      </c>
      <c r="M850" s="115">
        <v>404</v>
      </c>
      <c r="N850" s="8"/>
      <c r="Q850" s="8"/>
      <c r="R850" s="99"/>
      <c r="S850" s="27"/>
      <c r="T850" s="27"/>
    </row>
    <row r="851" spans="1:20" ht="13.4" customHeight="1" x14ac:dyDescent="0.4">
      <c r="A851" s="84">
        <v>1081</v>
      </c>
      <c r="B851" s="4" t="s">
        <v>1808</v>
      </c>
      <c r="C851" s="10" t="s">
        <v>1362</v>
      </c>
      <c r="D851" s="2">
        <v>80</v>
      </c>
      <c r="E851" s="45" t="s">
        <v>1940</v>
      </c>
      <c r="F851" s="67" t="s">
        <v>1941</v>
      </c>
      <c r="G851" s="47" t="s">
        <v>14</v>
      </c>
      <c r="H851" s="11" t="s">
        <v>1942</v>
      </c>
      <c r="I851" s="59">
        <v>7.9</v>
      </c>
      <c r="J851" s="120">
        <v>0.15694444444444444</v>
      </c>
      <c r="K851" s="121"/>
      <c r="L851" s="60">
        <v>2.0973451327433632</v>
      </c>
      <c r="M851" s="115">
        <v>757</v>
      </c>
      <c r="N851" s="3" t="s">
        <v>15</v>
      </c>
      <c r="Q851" s="3"/>
      <c r="R851" s="3"/>
      <c r="S851" s="27"/>
      <c r="T851" s="27"/>
    </row>
    <row r="852" spans="1:20" ht="13.4" customHeight="1" x14ac:dyDescent="0.4">
      <c r="A852" s="84">
        <v>1080</v>
      </c>
      <c r="B852" s="4" t="s">
        <v>1808</v>
      </c>
      <c r="C852" s="10" t="s">
        <v>1362</v>
      </c>
      <c r="D852" s="2">
        <v>79</v>
      </c>
      <c r="E852" s="45" t="s">
        <v>1943</v>
      </c>
      <c r="F852" s="67" t="s">
        <v>1944</v>
      </c>
      <c r="G852" s="47" t="s">
        <v>14</v>
      </c>
      <c r="H852" s="11" t="s">
        <v>1945</v>
      </c>
      <c r="I852" s="59">
        <v>30.1</v>
      </c>
      <c r="J852" s="120">
        <v>0.125</v>
      </c>
      <c r="K852" s="121"/>
      <c r="L852" s="63">
        <v>10.033333333333333</v>
      </c>
      <c r="M852" s="115">
        <v>402</v>
      </c>
      <c r="N852" s="8"/>
      <c r="Q852" s="8"/>
      <c r="R852" s="99"/>
      <c r="S852" s="27"/>
      <c r="T852" s="27"/>
    </row>
    <row r="853" spans="1:20" ht="13.4" customHeight="1" x14ac:dyDescent="0.4">
      <c r="A853" s="84">
        <v>1079</v>
      </c>
      <c r="B853" s="4" t="s">
        <v>1808</v>
      </c>
      <c r="C853" s="10" t="s">
        <v>1362</v>
      </c>
      <c r="D853" s="2">
        <v>78</v>
      </c>
      <c r="E853" s="45" t="s">
        <v>1946</v>
      </c>
      <c r="F853" s="67" t="s">
        <v>1947</v>
      </c>
      <c r="G853" s="47" t="s">
        <v>14</v>
      </c>
      <c r="H853" s="11" t="s">
        <v>1948</v>
      </c>
      <c r="I853" s="59">
        <v>16.3</v>
      </c>
      <c r="J853" s="120">
        <v>0.17152777777777775</v>
      </c>
      <c r="K853" s="121"/>
      <c r="L853" s="60">
        <v>3.9595141700404866</v>
      </c>
      <c r="M853" s="115">
        <v>1076</v>
      </c>
      <c r="N853" s="8"/>
      <c r="Q853" s="8"/>
      <c r="R853" s="99"/>
      <c r="S853" s="27"/>
      <c r="T853" s="27"/>
    </row>
    <row r="854" spans="1:20" ht="13.4" customHeight="1" x14ac:dyDescent="0.4">
      <c r="A854" s="84">
        <v>1078</v>
      </c>
      <c r="B854" s="4" t="s">
        <v>1808</v>
      </c>
      <c r="C854" s="10" t="s">
        <v>1362</v>
      </c>
      <c r="D854" s="2">
        <v>77</v>
      </c>
      <c r="E854" s="45" t="s">
        <v>1949</v>
      </c>
      <c r="F854" s="67" t="s">
        <v>1950</v>
      </c>
      <c r="G854" s="47" t="s">
        <v>14</v>
      </c>
      <c r="H854" s="11" t="s">
        <v>1951</v>
      </c>
      <c r="I854" s="59">
        <v>33.200000000000003</v>
      </c>
      <c r="J854" s="120">
        <v>0.13402777777777777</v>
      </c>
      <c r="K854" s="121"/>
      <c r="L854" s="63">
        <v>10.321243523316063</v>
      </c>
      <c r="M854" s="115">
        <v>2027</v>
      </c>
      <c r="N854" s="8"/>
      <c r="Q854" s="8"/>
      <c r="R854" s="99"/>
      <c r="S854" s="27"/>
      <c r="T854" s="27"/>
    </row>
    <row r="855" spans="1:20" ht="13.4" customHeight="1" x14ac:dyDescent="0.4">
      <c r="A855" s="84">
        <v>1077</v>
      </c>
      <c r="B855" s="4" t="s">
        <v>1808</v>
      </c>
      <c r="C855" s="10" t="s">
        <v>1362</v>
      </c>
      <c r="D855" s="2">
        <v>76</v>
      </c>
      <c r="E855" s="45" t="s">
        <v>1952</v>
      </c>
      <c r="F855" s="67" t="s">
        <v>1953</v>
      </c>
      <c r="G855" s="47" t="s">
        <v>14</v>
      </c>
      <c r="H855" s="11" t="s">
        <v>1954</v>
      </c>
      <c r="I855" s="59">
        <v>17.7</v>
      </c>
      <c r="J855" s="120">
        <v>0.125</v>
      </c>
      <c r="K855" s="121"/>
      <c r="L855" s="60">
        <v>5.8999999999999995</v>
      </c>
      <c r="M855" s="115">
        <v>772</v>
      </c>
      <c r="N855" s="3" t="s">
        <v>15</v>
      </c>
      <c r="Q855" s="3"/>
      <c r="R855" s="3"/>
      <c r="S855" s="27"/>
      <c r="T855" s="27"/>
    </row>
    <row r="856" spans="1:20" ht="13.4" customHeight="1" x14ac:dyDescent="0.4">
      <c r="A856" s="84">
        <v>1076</v>
      </c>
      <c r="B856" s="4" t="s">
        <v>1808</v>
      </c>
      <c r="C856" s="10" t="s">
        <v>1362</v>
      </c>
      <c r="D856" s="2">
        <v>75</v>
      </c>
      <c r="E856" s="45" t="s">
        <v>1955</v>
      </c>
      <c r="F856" s="67" t="s">
        <v>1956</v>
      </c>
      <c r="G856" s="47" t="s">
        <v>14</v>
      </c>
      <c r="H856" s="11" t="s">
        <v>1957</v>
      </c>
      <c r="I856" s="59">
        <v>14.6</v>
      </c>
      <c r="J856" s="120">
        <v>0.20486111111111113</v>
      </c>
      <c r="K856" s="121"/>
      <c r="L856" s="60">
        <v>2.9694915254237286</v>
      </c>
      <c r="M856" s="115">
        <v>1089</v>
      </c>
      <c r="N856" s="8"/>
      <c r="Q856" s="8"/>
      <c r="R856" s="99"/>
      <c r="S856" s="27"/>
      <c r="T856" s="27"/>
    </row>
    <row r="857" spans="1:20" ht="13.4" customHeight="1" x14ac:dyDescent="0.4">
      <c r="A857" s="84">
        <v>1075</v>
      </c>
      <c r="B857" s="4" t="s">
        <v>1808</v>
      </c>
      <c r="C857" s="10" t="s">
        <v>1362</v>
      </c>
      <c r="D857" s="2">
        <v>74</v>
      </c>
      <c r="E857" s="45" t="s">
        <v>1958</v>
      </c>
      <c r="F857" s="67" t="s">
        <v>1959</v>
      </c>
      <c r="G857" s="47" t="s">
        <v>14</v>
      </c>
      <c r="H857" s="11" t="s">
        <v>1960</v>
      </c>
      <c r="I857" s="59">
        <v>14.7</v>
      </c>
      <c r="J857" s="120">
        <v>0.21180555555555555</v>
      </c>
      <c r="K857" s="121"/>
      <c r="L857" s="60">
        <v>2.8918032786885246</v>
      </c>
      <c r="M857" s="115">
        <v>1456</v>
      </c>
      <c r="N857" s="8"/>
      <c r="Q857" s="8"/>
      <c r="R857" s="99"/>
      <c r="S857" s="27"/>
      <c r="T857" s="27"/>
    </row>
    <row r="858" spans="1:20" ht="13.4" customHeight="1" x14ac:dyDescent="0.4">
      <c r="A858" s="84">
        <v>1074</v>
      </c>
      <c r="B858" s="4" t="s">
        <v>1808</v>
      </c>
      <c r="C858" s="10" t="s">
        <v>1362</v>
      </c>
      <c r="D858" s="2">
        <v>73</v>
      </c>
      <c r="E858" s="45" t="s">
        <v>1961</v>
      </c>
      <c r="F858" s="67" t="s">
        <v>1962</v>
      </c>
      <c r="G858" s="47" t="s">
        <v>14</v>
      </c>
      <c r="H858" s="11" t="s">
        <v>1963</v>
      </c>
      <c r="I858" s="59">
        <v>51.9</v>
      </c>
      <c r="J858" s="120">
        <v>0.16944444444444443</v>
      </c>
      <c r="K858" s="121"/>
      <c r="L858" s="63">
        <v>12.762295081967212</v>
      </c>
      <c r="M858" s="115">
        <v>579</v>
      </c>
      <c r="N858" s="8"/>
      <c r="Q858" s="8"/>
      <c r="R858" s="99"/>
      <c r="S858" s="27"/>
      <c r="T858" s="27"/>
    </row>
    <row r="859" spans="1:20" ht="13.4" customHeight="1" x14ac:dyDescent="0.4">
      <c r="A859" s="84">
        <v>1073</v>
      </c>
      <c r="B859" s="4" t="s">
        <v>1808</v>
      </c>
      <c r="C859" s="10" t="s">
        <v>1362</v>
      </c>
      <c r="D859" s="2">
        <v>72</v>
      </c>
      <c r="E859" s="45" t="s">
        <v>1964</v>
      </c>
      <c r="F859" s="67" t="s">
        <v>1965</v>
      </c>
      <c r="G859" s="47" t="s">
        <v>14</v>
      </c>
      <c r="H859" s="11" t="s">
        <v>1966</v>
      </c>
      <c r="I859" s="59">
        <v>46.2</v>
      </c>
      <c r="J859" s="120">
        <v>0.15069444444444444</v>
      </c>
      <c r="K859" s="121"/>
      <c r="L859" s="63">
        <v>12.774193548387098</v>
      </c>
      <c r="M859" s="115">
        <v>1269</v>
      </c>
      <c r="N859" s="8"/>
      <c r="Q859" s="8"/>
      <c r="R859" s="99"/>
      <c r="S859" s="27"/>
      <c r="T859" s="27"/>
    </row>
    <row r="860" spans="1:20" ht="13.4" customHeight="1" x14ac:dyDescent="0.4">
      <c r="A860" s="84">
        <v>1072</v>
      </c>
      <c r="B860" s="4" t="s">
        <v>1808</v>
      </c>
      <c r="C860" s="10" t="s">
        <v>1362</v>
      </c>
      <c r="D860" s="2">
        <v>71</v>
      </c>
      <c r="E860" s="45" t="s">
        <v>1967</v>
      </c>
      <c r="F860" s="67" t="s">
        <v>1968</v>
      </c>
      <c r="G860" s="47" t="s">
        <v>14</v>
      </c>
      <c r="H860" s="11" t="s">
        <v>1969</v>
      </c>
      <c r="I860" s="59" t="s">
        <v>1756</v>
      </c>
      <c r="J860" s="120"/>
      <c r="K860" s="121"/>
      <c r="L860" s="60" t="s">
        <v>1756</v>
      </c>
      <c r="M860" s="115" t="s">
        <v>1756</v>
      </c>
      <c r="N860" s="8"/>
      <c r="Q860" s="8"/>
      <c r="R860" s="99"/>
      <c r="S860" s="27"/>
      <c r="T860" s="27"/>
    </row>
    <row r="861" spans="1:20" ht="13.4" customHeight="1" x14ac:dyDescent="0.4">
      <c r="A861" s="84">
        <v>1071</v>
      </c>
      <c r="B861" s="4" t="s">
        <v>1808</v>
      </c>
      <c r="C861" s="10" t="s">
        <v>1362</v>
      </c>
      <c r="D861" s="2">
        <v>70</v>
      </c>
      <c r="E861" s="45" t="s">
        <v>1970</v>
      </c>
      <c r="F861" s="67" t="s">
        <v>1971</v>
      </c>
      <c r="G861" s="47" t="s">
        <v>14</v>
      </c>
      <c r="H861" s="11" t="s">
        <v>1972</v>
      </c>
      <c r="I861" s="59">
        <v>68.5</v>
      </c>
      <c r="J861" s="120">
        <v>0.15694444444444444</v>
      </c>
      <c r="K861" s="121"/>
      <c r="L861" s="63">
        <v>18.185840707964601</v>
      </c>
      <c r="M861" s="115">
        <v>1047</v>
      </c>
      <c r="N861" s="8"/>
      <c r="Q861" s="8"/>
      <c r="R861" s="99"/>
      <c r="S861" s="27"/>
      <c r="T861" s="27"/>
    </row>
    <row r="862" spans="1:20" ht="13.4" customHeight="1" x14ac:dyDescent="0.4">
      <c r="A862" s="84">
        <v>1070</v>
      </c>
      <c r="B862" s="4" t="s">
        <v>1808</v>
      </c>
      <c r="C862" s="10" t="s">
        <v>1362</v>
      </c>
      <c r="D862" s="2">
        <v>69</v>
      </c>
      <c r="E862" s="45" t="s">
        <v>1973</v>
      </c>
      <c r="F862" s="67" t="s">
        <v>1974</v>
      </c>
      <c r="G862" s="47" t="s">
        <v>14</v>
      </c>
      <c r="H862" s="11" t="s">
        <v>1975</v>
      </c>
      <c r="I862" s="59">
        <v>12</v>
      </c>
      <c r="J862" s="120">
        <v>8.6805555555555566E-2</v>
      </c>
      <c r="K862" s="121"/>
      <c r="L862" s="65">
        <v>5.7600000000000007</v>
      </c>
      <c r="M862" s="115">
        <v>202</v>
      </c>
      <c r="N862" s="8"/>
      <c r="Q862" s="8"/>
      <c r="R862" s="99"/>
      <c r="S862" s="27"/>
      <c r="T862" s="27"/>
    </row>
    <row r="863" spans="1:20" ht="13.4" customHeight="1" x14ac:dyDescent="0.4">
      <c r="A863" s="84">
        <v>1069</v>
      </c>
      <c r="B863" s="4" t="s">
        <v>1808</v>
      </c>
      <c r="C863" s="10" t="s">
        <v>1362</v>
      </c>
      <c r="D863" s="2">
        <v>68</v>
      </c>
      <c r="E863" s="45" t="s">
        <v>1976</v>
      </c>
      <c r="F863" s="67" t="s">
        <v>1977</v>
      </c>
      <c r="G863" s="47" t="s">
        <v>14</v>
      </c>
      <c r="H863" s="11" t="s">
        <v>1978</v>
      </c>
      <c r="I863" s="59">
        <v>13.2</v>
      </c>
      <c r="J863" s="120">
        <v>0.19444444444444445</v>
      </c>
      <c r="K863" s="121"/>
      <c r="L863" s="60">
        <v>2.8285714285714283</v>
      </c>
      <c r="M863" s="115">
        <v>1271</v>
      </c>
      <c r="N863" s="8"/>
      <c r="Q863" s="8"/>
      <c r="R863" s="99"/>
      <c r="S863" s="27"/>
      <c r="T863" s="27"/>
    </row>
    <row r="864" spans="1:20" ht="13.4" customHeight="1" x14ac:dyDescent="0.4">
      <c r="A864" s="84">
        <v>1068</v>
      </c>
      <c r="B864" s="4" t="s">
        <v>1808</v>
      </c>
      <c r="C864" s="10" t="s">
        <v>1362</v>
      </c>
      <c r="D864" s="2">
        <v>67</v>
      </c>
      <c r="E864" s="45" t="s">
        <v>1979</v>
      </c>
      <c r="F864" s="67" t="s">
        <v>1980</v>
      </c>
      <c r="G864" s="47" t="s">
        <v>14</v>
      </c>
      <c r="H864" s="11" t="s">
        <v>1981</v>
      </c>
      <c r="I864" s="59">
        <v>10</v>
      </c>
      <c r="J864" s="120">
        <v>9.7916666666666666E-2</v>
      </c>
      <c r="K864" s="121"/>
      <c r="L864" s="65">
        <v>4.2553191489361701</v>
      </c>
      <c r="M864" s="115">
        <v>274</v>
      </c>
      <c r="N864" s="8"/>
      <c r="Q864" s="8"/>
      <c r="R864" s="99"/>
      <c r="S864" s="27"/>
      <c r="T864" s="27"/>
    </row>
    <row r="865" spans="1:20" ht="13.4" customHeight="1" x14ac:dyDescent="0.4">
      <c r="A865" s="84">
        <v>1067</v>
      </c>
      <c r="B865" s="4" t="s">
        <v>1808</v>
      </c>
      <c r="C865" s="10" t="s">
        <v>1362</v>
      </c>
      <c r="D865" s="2">
        <v>66</v>
      </c>
      <c r="E865" s="45" t="s">
        <v>1982</v>
      </c>
      <c r="F865" s="67" t="s">
        <v>1983</v>
      </c>
      <c r="G865" s="47" t="s">
        <v>14</v>
      </c>
      <c r="H865" s="11" t="s">
        <v>1984</v>
      </c>
      <c r="I865" s="59">
        <v>10</v>
      </c>
      <c r="J865" s="120">
        <v>0.11041666666666666</v>
      </c>
      <c r="K865" s="121"/>
      <c r="L865" s="60">
        <v>3.7735849056603774</v>
      </c>
      <c r="M865" s="115">
        <v>508</v>
      </c>
      <c r="N865" s="8"/>
      <c r="Q865" s="8"/>
      <c r="R865" s="99"/>
      <c r="S865" s="27"/>
      <c r="T865" s="27"/>
    </row>
    <row r="866" spans="1:20" ht="13.4" customHeight="1" x14ac:dyDescent="0.4">
      <c r="A866" s="84">
        <v>1066</v>
      </c>
      <c r="B866" s="4" t="s">
        <v>1808</v>
      </c>
      <c r="C866" s="10" t="s">
        <v>1362</v>
      </c>
      <c r="D866" s="2">
        <v>65</v>
      </c>
      <c r="E866" s="45" t="s">
        <v>1985</v>
      </c>
      <c r="F866" s="67" t="s">
        <v>1986</v>
      </c>
      <c r="G866" s="47" t="s">
        <v>14</v>
      </c>
      <c r="H866" s="11" t="s">
        <v>1987</v>
      </c>
      <c r="I866" s="59">
        <v>7.9</v>
      </c>
      <c r="J866" s="120">
        <v>0.10625</v>
      </c>
      <c r="K866" s="121"/>
      <c r="L866" s="60">
        <v>3.0980392156862746</v>
      </c>
      <c r="M866" s="115">
        <v>540</v>
      </c>
      <c r="N866" s="8"/>
      <c r="Q866" s="8"/>
      <c r="R866" s="99"/>
      <c r="S866" s="27"/>
      <c r="T866" s="27"/>
    </row>
    <row r="867" spans="1:20" ht="13.4" customHeight="1" x14ac:dyDescent="0.4">
      <c r="A867" s="84">
        <v>1065</v>
      </c>
      <c r="B867" s="4" t="s">
        <v>1808</v>
      </c>
      <c r="C867" s="10" t="s">
        <v>1362</v>
      </c>
      <c r="D867" s="2">
        <v>64</v>
      </c>
      <c r="E867" s="45" t="s">
        <v>1988</v>
      </c>
      <c r="F867" s="67" t="s">
        <v>1989</v>
      </c>
      <c r="G867" s="47" t="s">
        <v>14</v>
      </c>
      <c r="H867" s="11" t="s">
        <v>1990</v>
      </c>
      <c r="I867" s="59">
        <v>6.3</v>
      </c>
      <c r="J867" s="120">
        <v>0.10347222222222223</v>
      </c>
      <c r="K867" s="121"/>
      <c r="L867" s="60">
        <v>2.536912751677852</v>
      </c>
      <c r="M867" s="115">
        <v>65</v>
      </c>
      <c r="N867" s="3" t="s">
        <v>15</v>
      </c>
      <c r="Q867" s="3"/>
      <c r="R867" s="3"/>
      <c r="S867" s="27"/>
      <c r="T867" s="27"/>
    </row>
    <row r="868" spans="1:20" ht="13.4" customHeight="1" x14ac:dyDescent="0.4">
      <c r="A868" s="84">
        <v>1064</v>
      </c>
      <c r="B868" s="4" t="s">
        <v>1808</v>
      </c>
      <c r="C868" s="10" t="s">
        <v>1362</v>
      </c>
      <c r="D868" s="2">
        <v>63</v>
      </c>
      <c r="E868" s="45" t="s">
        <v>1991</v>
      </c>
      <c r="F868" s="67" t="s">
        <v>1992</v>
      </c>
      <c r="G868" s="47" t="s">
        <v>14</v>
      </c>
      <c r="H868" s="11" t="s">
        <v>4927</v>
      </c>
      <c r="I868" s="59">
        <v>131.80000000000001</v>
      </c>
      <c r="J868" s="120">
        <v>0.32916666666666666</v>
      </c>
      <c r="K868" s="121"/>
      <c r="L868" s="63">
        <v>16.683544303797468</v>
      </c>
      <c r="M868" s="115">
        <v>590</v>
      </c>
      <c r="N868" s="8"/>
      <c r="Q868" s="8"/>
      <c r="R868" s="99"/>
      <c r="S868" s="27"/>
      <c r="T868" s="27"/>
    </row>
    <row r="869" spans="1:20" ht="13.4" customHeight="1" x14ac:dyDescent="0.4">
      <c r="A869" s="84">
        <v>1063</v>
      </c>
      <c r="B869" s="4" t="s">
        <v>1808</v>
      </c>
      <c r="C869" s="10" t="s">
        <v>1362</v>
      </c>
      <c r="D869" s="2">
        <v>62</v>
      </c>
      <c r="E869" s="45" t="s">
        <v>1993</v>
      </c>
      <c r="F869" s="67" t="s">
        <v>1994</v>
      </c>
      <c r="G869" s="47" t="s">
        <v>14</v>
      </c>
      <c r="H869" s="11" t="s">
        <v>1995</v>
      </c>
      <c r="I869" s="59">
        <v>10.3</v>
      </c>
      <c r="J869" s="120">
        <v>7.7083333333333337E-2</v>
      </c>
      <c r="K869" s="121"/>
      <c r="L869" s="65">
        <v>5.5675675675675684</v>
      </c>
      <c r="M869" s="115">
        <v>229</v>
      </c>
      <c r="N869" s="8"/>
      <c r="Q869" s="8"/>
      <c r="R869" s="99"/>
      <c r="S869" s="27"/>
      <c r="T869" s="27"/>
    </row>
    <row r="870" spans="1:20" ht="13.4" customHeight="1" x14ac:dyDescent="0.4">
      <c r="A870" s="84">
        <v>1062</v>
      </c>
      <c r="B870" s="4" t="s">
        <v>1808</v>
      </c>
      <c r="C870" s="10" t="s">
        <v>1362</v>
      </c>
      <c r="D870" s="2">
        <v>61</v>
      </c>
      <c r="E870" s="45" t="s">
        <v>1996</v>
      </c>
      <c r="F870" s="67" t="s">
        <v>1997</v>
      </c>
      <c r="G870" s="47" t="s">
        <v>14</v>
      </c>
      <c r="H870" s="11" t="s">
        <v>1998</v>
      </c>
      <c r="I870" s="59">
        <v>12.9</v>
      </c>
      <c r="J870" s="120">
        <v>0.20069444444444443</v>
      </c>
      <c r="K870" s="121"/>
      <c r="L870" s="60">
        <v>2.6782006920415227</v>
      </c>
      <c r="M870" s="115">
        <v>1218</v>
      </c>
      <c r="N870" s="8"/>
      <c r="Q870" s="8"/>
      <c r="R870" s="99"/>
      <c r="S870" s="27"/>
      <c r="T870" s="27"/>
    </row>
    <row r="871" spans="1:20" ht="13.4" customHeight="1" x14ac:dyDescent="0.4">
      <c r="A871" s="84">
        <v>1061</v>
      </c>
      <c r="B871" s="4" t="s">
        <v>1808</v>
      </c>
      <c r="C871" s="10" t="s">
        <v>1362</v>
      </c>
      <c r="D871" s="2">
        <v>60</v>
      </c>
      <c r="E871" s="45" t="s">
        <v>1999</v>
      </c>
      <c r="F871" s="67" t="s">
        <v>2000</v>
      </c>
      <c r="G871" s="47" t="s">
        <v>14</v>
      </c>
      <c r="H871" s="11" t="s">
        <v>2001</v>
      </c>
      <c r="I871" s="59">
        <v>57.8</v>
      </c>
      <c r="J871" s="120">
        <v>0.15208333333333332</v>
      </c>
      <c r="K871" s="121"/>
      <c r="L871" s="63">
        <v>15.835616438356162</v>
      </c>
      <c r="M871" s="115">
        <v>288</v>
      </c>
      <c r="N871" s="8"/>
      <c r="Q871" s="8"/>
      <c r="R871" s="99"/>
      <c r="S871" s="27"/>
      <c r="T871" s="27"/>
    </row>
    <row r="872" spans="1:20" ht="13.4" customHeight="1" x14ac:dyDescent="1.1000000000000001">
      <c r="A872" s="84">
        <v>1060</v>
      </c>
      <c r="B872" s="4" t="s">
        <v>1808</v>
      </c>
      <c r="C872" s="10" t="s">
        <v>1362</v>
      </c>
      <c r="D872" s="2">
        <v>59</v>
      </c>
      <c r="E872" s="45" t="s">
        <v>2002</v>
      </c>
      <c r="F872" s="70" t="s">
        <v>2003</v>
      </c>
      <c r="G872" s="47" t="s">
        <v>14</v>
      </c>
      <c r="H872" s="11" t="s">
        <v>2004</v>
      </c>
      <c r="I872" s="59" t="s">
        <v>1756</v>
      </c>
      <c r="J872" s="120"/>
      <c r="K872" s="121"/>
      <c r="L872" s="60" t="s">
        <v>1756</v>
      </c>
      <c r="M872" s="115" t="s">
        <v>1756</v>
      </c>
      <c r="N872" s="8"/>
      <c r="Q872" s="8"/>
      <c r="R872" s="99"/>
      <c r="S872" s="27"/>
      <c r="T872" s="27"/>
    </row>
    <row r="873" spans="1:20" ht="13.4" customHeight="1" x14ac:dyDescent="0.4">
      <c r="A873" s="84">
        <v>1059</v>
      </c>
      <c r="B873" s="4" t="s">
        <v>1808</v>
      </c>
      <c r="C873" s="10" t="s">
        <v>1362</v>
      </c>
      <c r="D873" s="2">
        <v>58</v>
      </c>
      <c r="E873" s="45" t="s">
        <v>2005</v>
      </c>
      <c r="F873" s="67" t="s">
        <v>2006</v>
      </c>
      <c r="G873" s="47" t="s">
        <v>14</v>
      </c>
      <c r="H873" s="11" t="s">
        <v>2007</v>
      </c>
      <c r="I873" s="59">
        <v>12.6</v>
      </c>
      <c r="J873" s="120">
        <v>0.16458333333333333</v>
      </c>
      <c r="K873" s="121"/>
      <c r="L873" s="60">
        <v>3.1898734177215191</v>
      </c>
      <c r="M873" s="115">
        <v>911</v>
      </c>
      <c r="N873" s="3" t="s">
        <v>15</v>
      </c>
      <c r="Q873" s="3"/>
      <c r="R873" s="3"/>
      <c r="S873" s="27"/>
      <c r="T873" s="27"/>
    </row>
    <row r="874" spans="1:20" ht="13.4" customHeight="1" x14ac:dyDescent="0.4">
      <c r="A874" s="84">
        <v>1058</v>
      </c>
      <c r="B874" s="4" t="s">
        <v>1808</v>
      </c>
      <c r="C874" s="10" t="s">
        <v>1362</v>
      </c>
      <c r="D874" s="2">
        <v>57</v>
      </c>
      <c r="E874" s="45" t="s">
        <v>2008</v>
      </c>
      <c r="F874" s="67" t="s">
        <v>2009</v>
      </c>
      <c r="G874" s="47" t="s">
        <v>14</v>
      </c>
      <c r="H874" s="11" t="s">
        <v>2010</v>
      </c>
      <c r="I874" s="59">
        <v>11.1</v>
      </c>
      <c r="J874" s="120">
        <v>0.18958333333333333</v>
      </c>
      <c r="K874" s="121"/>
      <c r="L874" s="60">
        <v>2.4395604395604398</v>
      </c>
      <c r="M874" s="115">
        <v>1187</v>
      </c>
      <c r="N874" s="8"/>
      <c r="Q874" s="8"/>
      <c r="R874" s="99"/>
      <c r="S874" s="27"/>
      <c r="T874" s="27"/>
    </row>
    <row r="875" spans="1:20" ht="13.4" customHeight="1" x14ac:dyDescent="0.4">
      <c r="A875" s="84">
        <v>1057</v>
      </c>
      <c r="B875" s="4" t="s">
        <v>1808</v>
      </c>
      <c r="C875" s="10" t="s">
        <v>1362</v>
      </c>
      <c r="D875" s="2">
        <v>56</v>
      </c>
      <c r="E875" s="45" t="s">
        <v>2011</v>
      </c>
      <c r="F875" s="67" t="s">
        <v>2012</v>
      </c>
      <c r="G875" s="47" t="s">
        <v>14</v>
      </c>
      <c r="H875" s="11" t="s">
        <v>4561</v>
      </c>
      <c r="I875" s="59">
        <v>43.3</v>
      </c>
      <c r="J875" s="120">
        <v>0.13541666666666666</v>
      </c>
      <c r="K875" s="121"/>
      <c r="L875" s="63">
        <v>13.323076923076922</v>
      </c>
      <c r="M875" s="115">
        <v>1120</v>
      </c>
      <c r="N875" s="8"/>
      <c r="Q875" s="8"/>
      <c r="R875" s="99"/>
      <c r="S875" s="27"/>
      <c r="T875" s="27"/>
    </row>
    <row r="876" spans="1:20" ht="13.4" customHeight="1" x14ac:dyDescent="0.4">
      <c r="A876" s="84">
        <v>1056</v>
      </c>
      <c r="B876" s="4" t="s">
        <v>1808</v>
      </c>
      <c r="C876" s="10" t="s">
        <v>1362</v>
      </c>
      <c r="D876" s="2">
        <v>55</v>
      </c>
      <c r="E876" s="45" t="s">
        <v>2013</v>
      </c>
      <c r="F876" s="67" t="s">
        <v>2014</v>
      </c>
      <c r="G876" s="47" t="s">
        <v>14</v>
      </c>
      <c r="H876" s="11" t="s">
        <v>2015</v>
      </c>
      <c r="I876" s="59">
        <v>58.8</v>
      </c>
      <c r="J876" s="120">
        <v>0.14930555555555555</v>
      </c>
      <c r="K876" s="121"/>
      <c r="L876" s="63">
        <v>16.409302325581393</v>
      </c>
      <c r="M876" s="115">
        <v>602</v>
      </c>
      <c r="N876" s="8"/>
      <c r="Q876" s="8"/>
      <c r="R876" s="99"/>
      <c r="S876" s="27"/>
      <c r="T876" s="27"/>
    </row>
    <row r="877" spans="1:20" ht="13.4" customHeight="1" x14ac:dyDescent="0.4">
      <c r="A877" s="84">
        <v>1055</v>
      </c>
      <c r="B877" s="4" t="s">
        <v>1808</v>
      </c>
      <c r="C877" s="10" t="s">
        <v>1362</v>
      </c>
      <c r="D877" s="2">
        <v>54</v>
      </c>
      <c r="E877" s="45" t="s">
        <v>2016</v>
      </c>
      <c r="F877" s="67" t="s">
        <v>2017</v>
      </c>
      <c r="G877" s="47" t="s">
        <v>14</v>
      </c>
      <c r="H877" s="11" t="s">
        <v>2018</v>
      </c>
      <c r="I877" s="59">
        <v>12.5</v>
      </c>
      <c r="J877" s="120">
        <v>0.22777777777777777</v>
      </c>
      <c r="K877" s="121"/>
      <c r="L877" s="60">
        <v>2.2865853658536586</v>
      </c>
      <c r="M877" s="115">
        <v>1675</v>
      </c>
      <c r="N877" s="8"/>
      <c r="Q877" s="8"/>
      <c r="R877" s="99"/>
      <c r="S877" s="27"/>
      <c r="T877" s="27"/>
    </row>
    <row r="878" spans="1:20" ht="13.4" customHeight="1" x14ac:dyDescent="0.4">
      <c r="A878" s="84">
        <v>1054</v>
      </c>
      <c r="B878" s="4" t="s">
        <v>1808</v>
      </c>
      <c r="C878" s="10" t="s">
        <v>1362</v>
      </c>
      <c r="D878" s="2">
        <v>53</v>
      </c>
      <c r="E878" s="45" t="s">
        <v>2019</v>
      </c>
      <c r="F878" s="67" t="s">
        <v>2020</v>
      </c>
      <c r="G878" s="47" t="s">
        <v>14</v>
      </c>
      <c r="H878" s="11" t="s">
        <v>2021</v>
      </c>
      <c r="I878" s="59">
        <v>70.400000000000006</v>
      </c>
      <c r="J878" s="120">
        <v>0.17500000000000002</v>
      </c>
      <c r="K878" s="121"/>
      <c r="L878" s="63">
        <v>16.761904761904763</v>
      </c>
      <c r="M878" s="115">
        <v>1700</v>
      </c>
      <c r="N878" s="8"/>
      <c r="Q878" s="8"/>
      <c r="R878" s="99"/>
      <c r="S878" s="27"/>
      <c r="T878" s="27"/>
    </row>
    <row r="879" spans="1:20" ht="13.4" customHeight="1" x14ac:dyDescent="0.4">
      <c r="A879" s="84">
        <v>1053</v>
      </c>
      <c r="B879" s="4" t="s">
        <v>1808</v>
      </c>
      <c r="C879" s="10" t="s">
        <v>1362</v>
      </c>
      <c r="D879" s="2">
        <v>52</v>
      </c>
      <c r="E879" s="45" t="s">
        <v>2022</v>
      </c>
      <c r="F879" s="67" t="s">
        <v>2023</v>
      </c>
      <c r="G879" s="47" t="s">
        <v>14</v>
      </c>
      <c r="H879" s="11" t="s">
        <v>2024</v>
      </c>
      <c r="I879" s="59">
        <v>13.9</v>
      </c>
      <c r="J879" s="120">
        <v>0.2638888888888889</v>
      </c>
      <c r="K879" s="121"/>
      <c r="L879" s="60">
        <v>2.1947368421052631</v>
      </c>
      <c r="M879" s="115">
        <v>1291</v>
      </c>
      <c r="N879" s="8"/>
      <c r="Q879" s="8"/>
      <c r="R879" s="99"/>
      <c r="S879" s="27"/>
      <c r="T879" s="27"/>
    </row>
    <row r="880" spans="1:20" ht="13.4" customHeight="1" x14ac:dyDescent="0.4">
      <c r="A880" s="84">
        <v>1052</v>
      </c>
      <c r="B880" s="4" t="s">
        <v>1808</v>
      </c>
      <c r="C880" s="10" t="s">
        <v>1362</v>
      </c>
      <c r="D880" s="2">
        <v>51</v>
      </c>
      <c r="E880" s="45" t="s">
        <v>2025</v>
      </c>
      <c r="F880" s="67" t="s">
        <v>2026</v>
      </c>
      <c r="G880" s="47" t="s">
        <v>14</v>
      </c>
      <c r="H880" s="11" t="s">
        <v>2027</v>
      </c>
      <c r="I880" s="59">
        <v>43.9</v>
      </c>
      <c r="J880" s="120">
        <v>0.1423611111111111</v>
      </c>
      <c r="K880" s="121"/>
      <c r="L880" s="63">
        <v>12.848780487804877</v>
      </c>
      <c r="M880" s="115">
        <v>622</v>
      </c>
      <c r="N880" s="8"/>
      <c r="Q880" s="8"/>
      <c r="R880" s="99"/>
      <c r="S880" s="27"/>
      <c r="T880" s="27"/>
    </row>
    <row r="881" spans="1:20" ht="13.4" customHeight="1" x14ac:dyDescent="0.4">
      <c r="A881" s="84">
        <v>1051</v>
      </c>
      <c r="B881" s="4" t="s">
        <v>1808</v>
      </c>
      <c r="C881" s="10" t="s">
        <v>1362</v>
      </c>
      <c r="D881" s="2">
        <v>50</v>
      </c>
      <c r="E881" s="45" t="s">
        <v>2028</v>
      </c>
      <c r="F881" s="67" t="s">
        <v>2029</v>
      </c>
      <c r="G881" s="47" t="s">
        <v>14</v>
      </c>
      <c r="H881" s="11" t="s">
        <v>2030</v>
      </c>
      <c r="I881" s="59">
        <v>12.9</v>
      </c>
      <c r="J881" s="120">
        <v>0.19999999999999998</v>
      </c>
      <c r="K881" s="121"/>
      <c r="L881" s="60">
        <v>2.6875</v>
      </c>
      <c r="M881" s="115">
        <v>1269</v>
      </c>
      <c r="N881" s="8"/>
      <c r="Q881" s="8"/>
      <c r="R881" s="99"/>
      <c r="S881" s="27"/>
      <c r="T881" s="27"/>
    </row>
    <row r="882" spans="1:20" ht="13.4" customHeight="1" x14ac:dyDescent="0.4">
      <c r="A882" s="84">
        <v>1050</v>
      </c>
      <c r="B882" s="4" t="s">
        <v>1808</v>
      </c>
      <c r="C882" s="10" t="s">
        <v>1362</v>
      </c>
      <c r="D882" s="2">
        <v>49</v>
      </c>
      <c r="E882" s="45" t="s">
        <v>2031</v>
      </c>
      <c r="F882" s="67" t="s">
        <v>2032</v>
      </c>
      <c r="G882" s="47" t="s">
        <v>14</v>
      </c>
      <c r="H882" s="11" t="s">
        <v>2033</v>
      </c>
      <c r="I882" s="59">
        <v>10.1</v>
      </c>
      <c r="J882" s="120">
        <v>0.18194444444444444</v>
      </c>
      <c r="K882" s="121"/>
      <c r="L882" s="60">
        <v>2.3129770992366412</v>
      </c>
      <c r="M882" s="115">
        <v>1054</v>
      </c>
      <c r="N882" s="8"/>
      <c r="Q882" s="8"/>
      <c r="R882" s="99"/>
      <c r="S882" s="27"/>
      <c r="T882" s="27"/>
    </row>
    <row r="883" spans="1:20" ht="13.4" customHeight="1" x14ac:dyDescent="0.4">
      <c r="A883" s="84">
        <v>1049</v>
      </c>
      <c r="B883" s="4" t="s">
        <v>1808</v>
      </c>
      <c r="C883" s="10" t="s">
        <v>1362</v>
      </c>
      <c r="D883" s="2">
        <v>48</v>
      </c>
      <c r="E883" s="45" t="s">
        <v>2034</v>
      </c>
      <c r="F883" s="67" t="s">
        <v>2035</v>
      </c>
      <c r="G883" s="47" t="s">
        <v>14</v>
      </c>
      <c r="H883" s="11" t="s">
        <v>2036</v>
      </c>
      <c r="I883" s="59">
        <v>11.2</v>
      </c>
      <c r="J883" s="120">
        <v>0.10347222222222223</v>
      </c>
      <c r="K883" s="121"/>
      <c r="L883" s="65">
        <v>4.5100671140939594</v>
      </c>
      <c r="M883" s="115">
        <v>369</v>
      </c>
      <c r="N883" s="8"/>
      <c r="Q883" s="8"/>
      <c r="R883" s="99"/>
      <c r="S883" s="27"/>
      <c r="T883" s="27"/>
    </row>
    <row r="884" spans="1:20" ht="13.4" customHeight="1" x14ac:dyDescent="0.4">
      <c r="A884" s="84">
        <v>1048</v>
      </c>
      <c r="B884" s="4" t="s">
        <v>1808</v>
      </c>
      <c r="C884" s="10" t="s">
        <v>1362</v>
      </c>
      <c r="D884" s="2">
        <v>47</v>
      </c>
      <c r="E884" s="45" t="s">
        <v>2037</v>
      </c>
      <c r="F884" s="67" t="s">
        <v>2038</v>
      </c>
      <c r="G884" s="47" t="s">
        <v>14</v>
      </c>
      <c r="H884" s="11" t="s">
        <v>2039</v>
      </c>
      <c r="I884" s="59">
        <v>49.6</v>
      </c>
      <c r="J884" s="120">
        <v>0.17708333333333334</v>
      </c>
      <c r="K884" s="121"/>
      <c r="L884" s="63">
        <v>11.670588235294117</v>
      </c>
      <c r="M884" s="115">
        <v>457</v>
      </c>
      <c r="N884" s="8"/>
      <c r="Q884" s="8"/>
      <c r="R884" s="99"/>
      <c r="S884" s="27"/>
      <c r="T884" s="27"/>
    </row>
    <row r="885" spans="1:20" ht="13.4" customHeight="1" x14ac:dyDescent="0.4">
      <c r="A885" s="84">
        <v>1047</v>
      </c>
      <c r="B885" s="4" t="s">
        <v>1808</v>
      </c>
      <c r="C885" s="10" t="s">
        <v>1362</v>
      </c>
      <c r="D885" s="2">
        <v>46</v>
      </c>
      <c r="E885" s="45" t="s">
        <v>2040</v>
      </c>
      <c r="F885" s="67" t="s">
        <v>2041</v>
      </c>
      <c r="G885" s="47" t="s">
        <v>14</v>
      </c>
      <c r="H885" s="11" t="s">
        <v>4574</v>
      </c>
      <c r="I885" s="59">
        <v>10.4</v>
      </c>
      <c r="J885" s="120">
        <v>0.24930555555555556</v>
      </c>
      <c r="K885" s="121"/>
      <c r="L885" s="60">
        <v>1.7381615598885793</v>
      </c>
      <c r="M885" s="115">
        <v>1145</v>
      </c>
      <c r="N885" s="8"/>
      <c r="Q885" s="8"/>
      <c r="R885" s="99"/>
      <c r="S885" s="27"/>
      <c r="T885" s="27"/>
    </row>
    <row r="886" spans="1:20" ht="13.4" customHeight="1" x14ac:dyDescent="0.4">
      <c r="A886" s="84">
        <v>1046</v>
      </c>
      <c r="B886" s="4" t="s">
        <v>1808</v>
      </c>
      <c r="C886" s="10" t="s">
        <v>1362</v>
      </c>
      <c r="D886" s="2">
        <v>45</v>
      </c>
      <c r="E886" s="45" t="s">
        <v>2042</v>
      </c>
      <c r="F886" s="67" t="s">
        <v>2043</v>
      </c>
      <c r="G886" s="47" t="s">
        <v>14</v>
      </c>
      <c r="H886" s="11" t="s">
        <v>2044</v>
      </c>
      <c r="I886" s="59">
        <v>12.9</v>
      </c>
      <c r="J886" s="120">
        <v>0.13263888888888889</v>
      </c>
      <c r="K886" s="121"/>
      <c r="L886" s="65">
        <v>4.0523560209424083</v>
      </c>
      <c r="M886" s="115">
        <v>127</v>
      </c>
      <c r="N886" s="8"/>
      <c r="Q886" s="8"/>
      <c r="R886" s="99"/>
      <c r="S886" s="27"/>
      <c r="T886" s="27"/>
    </row>
    <row r="887" spans="1:20" ht="13.4" customHeight="1" x14ac:dyDescent="0.4">
      <c r="A887" s="84">
        <v>1045</v>
      </c>
      <c r="B887" s="4" t="s">
        <v>1808</v>
      </c>
      <c r="C887" s="10" t="s">
        <v>1362</v>
      </c>
      <c r="D887" s="2">
        <v>44</v>
      </c>
      <c r="E887" s="45" t="s">
        <v>2045</v>
      </c>
      <c r="F887" s="67" t="s">
        <v>2046</v>
      </c>
      <c r="G887" s="47" t="s">
        <v>14</v>
      </c>
      <c r="H887" s="11" t="s">
        <v>2047</v>
      </c>
      <c r="I887" s="59">
        <v>28.2</v>
      </c>
      <c r="J887" s="120">
        <v>0.125</v>
      </c>
      <c r="K887" s="121"/>
      <c r="L887" s="60">
        <v>9.3999999999999986</v>
      </c>
      <c r="M887" s="115">
        <v>669</v>
      </c>
      <c r="N887" s="8"/>
      <c r="Q887" s="8"/>
      <c r="R887" s="99"/>
      <c r="S887" s="27"/>
      <c r="T887" s="27"/>
    </row>
    <row r="888" spans="1:20" ht="13.4" customHeight="1" x14ac:dyDescent="0.4">
      <c r="A888" s="84">
        <v>1044</v>
      </c>
      <c r="B888" s="4" t="s">
        <v>1808</v>
      </c>
      <c r="C888" s="10" t="s">
        <v>1362</v>
      </c>
      <c r="D888" s="2">
        <v>43</v>
      </c>
      <c r="E888" s="45" t="s">
        <v>2048</v>
      </c>
      <c r="F888" s="67" t="s">
        <v>2049</v>
      </c>
      <c r="G888" s="47" t="s">
        <v>14</v>
      </c>
      <c r="H888" s="11" t="s">
        <v>2050</v>
      </c>
      <c r="I888" s="59">
        <v>101.6</v>
      </c>
      <c r="J888" s="120">
        <v>0.24513888888888888</v>
      </c>
      <c r="K888" s="121"/>
      <c r="L888" s="63">
        <v>17.269121813031159</v>
      </c>
      <c r="M888" s="115">
        <v>625</v>
      </c>
      <c r="N888" s="8"/>
      <c r="Q888" s="8"/>
      <c r="R888" s="99"/>
      <c r="S888" s="27"/>
      <c r="T888" s="27"/>
    </row>
    <row r="889" spans="1:20" ht="13.4" customHeight="1" x14ac:dyDescent="0.4">
      <c r="A889" s="84">
        <v>1043</v>
      </c>
      <c r="B889" s="4" t="s">
        <v>1808</v>
      </c>
      <c r="C889" s="10" t="s">
        <v>1362</v>
      </c>
      <c r="D889" s="2">
        <v>42</v>
      </c>
      <c r="E889" s="45" t="s">
        <v>2051</v>
      </c>
      <c r="F889" s="67" t="s">
        <v>2052</v>
      </c>
      <c r="G889" s="47" t="s">
        <v>14</v>
      </c>
      <c r="H889" s="11" t="s">
        <v>2053</v>
      </c>
      <c r="I889" s="59">
        <v>13.8</v>
      </c>
      <c r="J889" s="120">
        <v>0.19444444444444445</v>
      </c>
      <c r="K889" s="121"/>
      <c r="L889" s="60">
        <v>2.9571428571428573</v>
      </c>
      <c r="M889" s="115">
        <v>1089</v>
      </c>
      <c r="N889" s="8"/>
      <c r="Q889" s="8"/>
      <c r="R889" s="99"/>
      <c r="S889" s="27"/>
      <c r="T889" s="27"/>
    </row>
    <row r="890" spans="1:20" ht="13.4" customHeight="1" x14ac:dyDescent="0.4">
      <c r="A890" s="84">
        <v>1042</v>
      </c>
      <c r="B890" s="4" t="s">
        <v>1808</v>
      </c>
      <c r="C890" s="10" t="s">
        <v>1362</v>
      </c>
      <c r="D890" s="2">
        <v>41</v>
      </c>
      <c r="E890" s="45" t="s">
        <v>2054</v>
      </c>
      <c r="F890" s="67" t="s">
        <v>2055</v>
      </c>
      <c r="G890" s="47" t="s">
        <v>14</v>
      </c>
      <c r="H890" s="11" t="s">
        <v>2056</v>
      </c>
      <c r="I890" s="59">
        <v>49.1</v>
      </c>
      <c r="J890" s="120">
        <v>0.16597222222222222</v>
      </c>
      <c r="K890" s="121"/>
      <c r="L890" s="63">
        <v>12.326359832635983</v>
      </c>
      <c r="M890" s="115">
        <v>462</v>
      </c>
      <c r="N890" s="8"/>
      <c r="Q890" s="8"/>
      <c r="R890" s="99"/>
      <c r="S890" s="27"/>
      <c r="T890" s="27"/>
    </row>
    <row r="891" spans="1:20" ht="13.4" customHeight="1" x14ac:dyDescent="0.4">
      <c r="A891" s="84">
        <v>1041</v>
      </c>
      <c r="B891" s="4" t="s">
        <v>1808</v>
      </c>
      <c r="C891" s="10" t="s">
        <v>1362</v>
      </c>
      <c r="D891" s="2">
        <v>40</v>
      </c>
      <c r="E891" s="45" t="s">
        <v>2057</v>
      </c>
      <c r="F891" s="67" t="s">
        <v>2058</v>
      </c>
      <c r="G891" s="47" t="s">
        <v>14</v>
      </c>
      <c r="H891" s="11" t="s">
        <v>4601</v>
      </c>
      <c r="I891" s="59">
        <v>15.8</v>
      </c>
      <c r="J891" s="120">
        <v>0.32500000000000001</v>
      </c>
      <c r="K891" s="121"/>
      <c r="L891" s="60">
        <v>2.0256410256410255</v>
      </c>
      <c r="M891" s="115">
        <v>1493</v>
      </c>
      <c r="N891" s="8"/>
      <c r="Q891" s="8"/>
      <c r="R891" s="99"/>
      <c r="S891" s="27"/>
      <c r="T891" s="27"/>
    </row>
    <row r="892" spans="1:20" ht="13.4" customHeight="1" x14ac:dyDescent="0.4">
      <c r="A892" s="84">
        <v>1040</v>
      </c>
      <c r="B892" s="4" t="s">
        <v>1808</v>
      </c>
      <c r="C892" s="10" t="s">
        <v>1362</v>
      </c>
      <c r="D892" s="2">
        <v>39</v>
      </c>
      <c r="E892" s="45" t="s">
        <v>2059</v>
      </c>
      <c r="F892" s="67" t="s">
        <v>2060</v>
      </c>
      <c r="G892" s="47" t="s">
        <v>14</v>
      </c>
      <c r="H892" s="11" t="s">
        <v>2061</v>
      </c>
      <c r="I892" s="59">
        <v>14</v>
      </c>
      <c r="J892" s="120">
        <v>0.11597222222222221</v>
      </c>
      <c r="K892" s="121"/>
      <c r="L892" s="65">
        <v>5.0299401197604796</v>
      </c>
      <c r="M892" s="115">
        <v>523</v>
      </c>
      <c r="N892" s="8"/>
      <c r="Q892" s="8"/>
      <c r="R892" s="99"/>
      <c r="S892" s="27"/>
      <c r="T892" s="27"/>
    </row>
    <row r="893" spans="1:20" ht="13.4" customHeight="1" x14ac:dyDescent="0.4">
      <c r="A893" s="84">
        <v>1039</v>
      </c>
      <c r="B893" s="4" t="s">
        <v>1808</v>
      </c>
      <c r="C893" s="10" t="s">
        <v>1362</v>
      </c>
      <c r="D893" s="2">
        <v>38</v>
      </c>
      <c r="E893" s="45" t="s">
        <v>2062</v>
      </c>
      <c r="F893" s="67" t="s">
        <v>2063</v>
      </c>
      <c r="G893" s="47" t="s">
        <v>14</v>
      </c>
      <c r="H893" s="11" t="s">
        <v>2064</v>
      </c>
      <c r="I893" s="59">
        <v>11.1</v>
      </c>
      <c r="J893" s="120">
        <v>0.24444444444444446</v>
      </c>
      <c r="K893" s="121"/>
      <c r="L893" s="60">
        <v>1.8920454545454546</v>
      </c>
      <c r="M893" s="115">
        <v>1543</v>
      </c>
      <c r="N893" s="8"/>
      <c r="Q893" s="8"/>
      <c r="R893" s="99"/>
      <c r="S893" s="27"/>
      <c r="T893" s="27"/>
    </row>
    <row r="894" spans="1:20" ht="13.4" customHeight="1" x14ac:dyDescent="0.4">
      <c r="A894" s="84">
        <v>1038</v>
      </c>
      <c r="B894" s="4" t="s">
        <v>1808</v>
      </c>
      <c r="C894" s="10" t="s">
        <v>1362</v>
      </c>
      <c r="D894" s="2">
        <v>37</v>
      </c>
      <c r="E894" s="45" t="s">
        <v>2065</v>
      </c>
      <c r="F894" s="67" t="s">
        <v>2066</v>
      </c>
      <c r="G894" s="47" t="s">
        <v>14</v>
      </c>
      <c r="H894" s="11" t="s">
        <v>2067</v>
      </c>
      <c r="I894" s="59">
        <v>39</v>
      </c>
      <c r="J894" s="120">
        <v>0.1423611111111111</v>
      </c>
      <c r="K894" s="121"/>
      <c r="L894" s="63">
        <v>11.414634146341465</v>
      </c>
      <c r="M894" s="115">
        <v>589</v>
      </c>
      <c r="N894" s="8"/>
      <c r="Q894" s="8"/>
      <c r="R894" s="99"/>
      <c r="S894" s="27"/>
      <c r="T894" s="27"/>
    </row>
    <row r="895" spans="1:20" ht="13.4" customHeight="1" x14ac:dyDescent="0.4">
      <c r="A895" s="84">
        <v>1037</v>
      </c>
      <c r="B895" s="4" t="s">
        <v>1808</v>
      </c>
      <c r="C895" s="10" t="s">
        <v>1362</v>
      </c>
      <c r="D895" s="2">
        <v>36</v>
      </c>
      <c r="E895" s="45" t="s">
        <v>2068</v>
      </c>
      <c r="F895" s="67" t="s">
        <v>2069</v>
      </c>
      <c r="G895" s="47" t="s">
        <v>14</v>
      </c>
      <c r="H895" s="11" t="s">
        <v>2070</v>
      </c>
      <c r="I895" s="59">
        <v>14.7</v>
      </c>
      <c r="J895" s="120">
        <v>0.15208333333333332</v>
      </c>
      <c r="K895" s="121"/>
      <c r="L895" s="65">
        <v>4.0273972602739727</v>
      </c>
      <c r="M895" s="115">
        <v>545</v>
      </c>
      <c r="N895" s="8"/>
      <c r="Q895" s="8"/>
      <c r="R895" s="99"/>
      <c r="S895" s="27"/>
      <c r="T895" s="27"/>
    </row>
    <row r="896" spans="1:20" ht="13.4" customHeight="1" x14ac:dyDescent="0.4">
      <c r="A896" s="84">
        <v>1036</v>
      </c>
      <c r="B896" s="4" t="s">
        <v>1808</v>
      </c>
      <c r="C896" s="10" t="s">
        <v>1362</v>
      </c>
      <c r="D896" s="2">
        <v>35</v>
      </c>
      <c r="E896" s="45" t="s">
        <v>2071</v>
      </c>
      <c r="F896" s="67" t="s">
        <v>2072</v>
      </c>
      <c r="G896" s="47" t="s">
        <v>14</v>
      </c>
      <c r="H896" s="11" t="s">
        <v>2073</v>
      </c>
      <c r="I896" s="59">
        <v>58.8</v>
      </c>
      <c r="J896" s="120">
        <v>0.16597222222222222</v>
      </c>
      <c r="K896" s="121"/>
      <c r="L896" s="63">
        <v>14.761506276150627</v>
      </c>
      <c r="M896" s="115">
        <v>311</v>
      </c>
      <c r="N896" s="8"/>
      <c r="Q896" s="8"/>
      <c r="R896" s="99"/>
      <c r="S896" s="27"/>
      <c r="T896" s="27"/>
    </row>
    <row r="897" spans="1:20" ht="13.4" customHeight="1" x14ac:dyDescent="0.4">
      <c r="A897" s="84">
        <v>1035</v>
      </c>
      <c r="B897" s="4" t="s">
        <v>1808</v>
      </c>
      <c r="C897" s="10" t="s">
        <v>1362</v>
      </c>
      <c r="D897" s="2">
        <v>34</v>
      </c>
      <c r="E897" s="45" t="s">
        <v>2074</v>
      </c>
      <c r="F897" s="67" t="s">
        <v>2075</v>
      </c>
      <c r="G897" s="47" t="s">
        <v>14</v>
      </c>
      <c r="H897" s="11" t="s">
        <v>2076</v>
      </c>
      <c r="I897" s="59">
        <v>12.9</v>
      </c>
      <c r="J897" s="120">
        <v>9.5833333333333326E-2</v>
      </c>
      <c r="K897" s="121"/>
      <c r="L897" s="65">
        <v>5.6086956521739131</v>
      </c>
      <c r="M897" s="115">
        <v>405</v>
      </c>
      <c r="N897" s="8"/>
      <c r="Q897" s="8"/>
      <c r="R897" s="99"/>
      <c r="S897" s="27"/>
      <c r="T897" s="27"/>
    </row>
    <row r="898" spans="1:20" ht="13.4" customHeight="1" x14ac:dyDescent="0.4">
      <c r="A898" s="84">
        <v>1034</v>
      </c>
      <c r="B898" s="4" t="s">
        <v>1808</v>
      </c>
      <c r="C898" s="10" t="s">
        <v>1362</v>
      </c>
      <c r="D898" s="2">
        <v>33</v>
      </c>
      <c r="E898" s="45" t="s">
        <v>2077</v>
      </c>
      <c r="F898" s="67" t="s">
        <v>2078</v>
      </c>
      <c r="G898" s="47" t="s">
        <v>14</v>
      </c>
      <c r="H898" s="11" t="s">
        <v>2079</v>
      </c>
      <c r="I898" s="59">
        <v>18.100000000000001</v>
      </c>
      <c r="J898" s="120">
        <v>0.26319444444444445</v>
      </c>
      <c r="K898" s="121"/>
      <c r="L898" s="60">
        <v>2.8654353562005279</v>
      </c>
      <c r="M898" s="115">
        <v>1363</v>
      </c>
      <c r="N898" s="8"/>
      <c r="Q898" s="8"/>
      <c r="R898" s="99"/>
      <c r="S898" s="27"/>
      <c r="T898" s="27"/>
    </row>
    <row r="899" spans="1:20" ht="13.4" customHeight="1" x14ac:dyDescent="0.4">
      <c r="A899" s="84">
        <v>1033</v>
      </c>
      <c r="B899" s="4" t="s">
        <v>1808</v>
      </c>
      <c r="C899" s="10" t="s">
        <v>1362</v>
      </c>
      <c r="D899" s="2">
        <v>32</v>
      </c>
      <c r="E899" s="45" t="s">
        <v>2080</v>
      </c>
      <c r="F899" s="67" t="s">
        <v>2081</v>
      </c>
      <c r="G899" s="47" t="s">
        <v>14</v>
      </c>
      <c r="H899" s="11" t="s">
        <v>2082</v>
      </c>
      <c r="I899" s="59">
        <v>7.5</v>
      </c>
      <c r="J899" s="120">
        <v>8.6805555555555566E-2</v>
      </c>
      <c r="K899" s="121"/>
      <c r="L899" s="60">
        <v>3.6</v>
      </c>
      <c r="M899" s="115">
        <v>214</v>
      </c>
      <c r="N899" s="8"/>
      <c r="Q899" s="8"/>
      <c r="R899" s="99"/>
      <c r="S899" s="27"/>
      <c r="T899" s="27"/>
    </row>
    <row r="900" spans="1:20" ht="13.4" customHeight="1" x14ac:dyDescent="0.4">
      <c r="A900" s="84">
        <v>1032</v>
      </c>
      <c r="B900" s="4" t="s">
        <v>1808</v>
      </c>
      <c r="C900" s="10" t="s">
        <v>1362</v>
      </c>
      <c r="D900" s="2">
        <v>31</v>
      </c>
      <c r="E900" s="45" t="s">
        <v>2083</v>
      </c>
      <c r="F900" s="67" t="s">
        <v>2084</v>
      </c>
      <c r="G900" s="47" t="s">
        <v>14</v>
      </c>
      <c r="H900" s="11" t="s">
        <v>2085</v>
      </c>
      <c r="I900" s="59">
        <v>7.5</v>
      </c>
      <c r="J900" s="120">
        <v>0.10833333333333334</v>
      </c>
      <c r="K900" s="121"/>
      <c r="L900" s="60">
        <v>2.8846153846153846</v>
      </c>
      <c r="M900" s="115">
        <v>537</v>
      </c>
      <c r="N900" s="8"/>
      <c r="Q900" s="8"/>
      <c r="R900" s="99"/>
      <c r="S900" s="27"/>
      <c r="T900" s="27"/>
    </row>
    <row r="901" spans="1:20" ht="13.4" customHeight="1" x14ac:dyDescent="0.4">
      <c r="A901" s="84">
        <v>1031</v>
      </c>
      <c r="B901" s="4" t="s">
        <v>1808</v>
      </c>
      <c r="C901" s="10" t="s">
        <v>1362</v>
      </c>
      <c r="D901" s="2">
        <v>30</v>
      </c>
      <c r="E901" s="45" t="s">
        <v>2086</v>
      </c>
      <c r="F901" s="67" t="s">
        <v>2087</v>
      </c>
      <c r="G901" s="47" t="s">
        <v>14</v>
      </c>
      <c r="H901" s="11" t="s">
        <v>2088</v>
      </c>
      <c r="I901" s="59">
        <v>64.7</v>
      </c>
      <c r="J901" s="120">
        <v>0.18333333333333335</v>
      </c>
      <c r="K901" s="121"/>
      <c r="L901" s="63">
        <v>14.704545454545455</v>
      </c>
      <c r="M901" s="115">
        <v>643</v>
      </c>
      <c r="N901" s="8"/>
      <c r="Q901" s="8"/>
      <c r="R901" s="99"/>
      <c r="S901" s="27"/>
      <c r="T901" s="27"/>
    </row>
    <row r="902" spans="1:20" ht="13.4" customHeight="1" x14ac:dyDescent="0.4">
      <c r="A902" s="84">
        <v>1030</v>
      </c>
      <c r="B902" s="4" t="s">
        <v>1808</v>
      </c>
      <c r="C902" s="10" t="s">
        <v>1362</v>
      </c>
      <c r="D902" s="2">
        <v>29</v>
      </c>
      <c r="E902" s="45" t="s">
        <v>2089</v>
      </c>
      <c r="F902" s="67" t="s">
        <v>2090</v>
      </c>
      <c r="G902" s="47" t="s">
        <v>14</v>
      </c>
      <c r="H902" s="11" t="s">
        <v>2091</v>
      </c>
      <c r="I902" s="59">
        <v>14.8</v>
      </c>
      <c r="J902" s="120">
        <v>0.22083333333333333</v>
      </c>
      <c r="K902" s="121"/>
      <c r="L902" s="60">
        <v>2.7924528301886795</v>
      </c>
      <c r="M902" s="115">
        <v>1448</v>
      </c>
      <c r="N902" s="3" t="s">
        <v>15</v>
      </c>
      <c r="Q902" s="3"/>
      <c r="R902" s="3"/>
      <c r="S902" s="27"/>
      <c r="T902" s="27"/>
    </row>
    <row r="903" spans="1:20" ht="13.4" customHeight="1" x14ac:dyDescent="0.4">
      <c r="A903" s="84">
        <v>1029</v>
      </c>
      <c r="B903" s="4" t="s">
        <v>1808</v>
      </c>
      <c r="C903" s="10" t="s">
        <v>1362</v>
      </c>
      <c r="D903" s="2">
        <v>28</v>
      </c>
      <c r="E903" s="45" t="s">
        <v>2092</v>
      </c>
      <c r="F903" s="67" t="s">
        <v>2093</v>
      </c>
      <c r="G903" s="47" t="s">
        <v>14</v>
      </c>
      <c r="H903" s="11" t="s">
        <v>2094</v>
      </c>
      <c r="I903" s="59">
        <v>20.399999999999999</v>
      </c>
      <c r="J903" s="120">
        <v>9.0277777777777776E-2</v>
      </c>
      <c r="K903" s="121"/>
      <c r="L903" s="63">
        <v>9.4153846153846157</v>
      </c>
      <c r="M903" s="115">
        <v>219</v>
      </c>
      <c r="N903" s="8"/>
      <c r="Q903" s="8"/>
      <c r="R903" s="99"/>
      <c r="S903" s="27"/>
      <c r="T903" s="27"/>
    </row>
    <row r="904" spans="1:20" ht="13.4" customHeight="1" x14ac:dyDescent="0.4">
      <c r="A904" s="84">
        <v>1028</v>
      </c>
      <c r="B904" s="4" t="s">
        <v>1808</v>
      </c>
      <c r="C904" s="10" t="s">
        <v>1362</v>
      </c>
      <c r="D904" s="2">
        <v>27</v>
      </c>
      <c r="E904" s="45" t="s">
        <v>2095</v>
      </c>
      <c r="F904" s="67" t="s">
        <v>2096</v>
      </c>
      <c r="G904" s="47" t="s">
        <v>14</v>
      </c>
      <c r="H904" s="11" t="s">
        <v>2097</v>
      </c>
      <c r="I904" s="59">
        <v>10.4</v>
      </c>
      <c r="J904" s="120">
        <v>0.25416666666666665</v>
      </c>
      <c r="K904" s="121"/>
      <c r="L904" s="60">
        <v>1.7049180327868851</v>
      </c>
      <c r="M904" s="115">
        <v>1432</v>
      </c>
      <c r="N904" s="8"/>
      <c r="Q904" s="8"/>
      <c r="R904" s="99"/>
      <c r="S904" s="27"/>
      <c r="T904" s="27"/>
    </row>
    <row r="905" spans="1:20" ht="13.4" customHeight="1" x14ac:dyDescent="0.4">
      <c r="A905" s="84">
        <v>1027</v>
      </c>
      <c r="B905" s="4" t="s">
        <v>1808</v>
      </c>
      <c r="C905" s="10" t="s">
        <v>1362</v>
      </c>
      <c r="D905" s="2">
        <v>26</v>
      </c>
      <c r="E905" s="45" t="s">
        <v>2098</v>
      </c>
      <c r="F905" s="67" t="s">
        <v>2099</v>
      </c>
      <c r="G905" s="47" t="s">
        <v>14</v>
      </c>
      <c r="H905" s="11" t="s">
        <v>2100</v>
      </c>
      <c r="I905" s="59">
        <v>13.2</v>
      </c>
      <c r="J905" s="120">
        <v>0.11875000000000001</v>
      </c>
      <c r="K905" s="121"/>
      <c r="L905" s="65">
        <v>4.6315789473684204</v>
      </c>
      <c r="M905" s="115">
        <v>315</v>
      </c>
      <c r="N905" s="8"/>
      <c r="Q905" s="8"/>
      <c r="R905" s="99"/>
      <c r="S905" s="27"/>
      <c r="T905" s="27"/>
    </row>
    <row r="906" spans="1:20" ht="13.4" customHeight="1" x14ac:dyDescent="0.4">
      <c r="A906" s="84">
        <v>1026</v>
      </c>
      <c r="B906" s="4" t="s">
        <v>1808</v>
      </c>
      <c r="C906" s="10" t="s">
        <v>1362</v>
      </c>
      <c r="D906" s="2">
        <v>25</v>
      </c>
      <c r="E906" s="45" t="s">
        <v>2101</v>
      </c>
      <c r="F906" s="67" t="s">
        <v>2102</v>
      </c>
      <c r="G906" s="47" t="s">
        <v>14</v>
      </c>
      <c r="H906" s="11" t="s">
        <v>2103</v>
      </c>
      <c r="I906" s="59">
        <v>102.9</v>
      </c>
      <c r="J906" s="120">
        <v>0.23958333333333334</v>
      </c>
      <c r="K906" s="121"/>
      <c r="L906" s="63">
        <v>17.895652173913046</v>
      </c>
      <c r="M906" s="115">
        <v>461</v>
      </c>
      <c r="N906" s="8"/>
      <c r="Q906" s="8"/>
      <c r="R906" s="99"/>
      <c r="S906" s="27"/>
      <c r="T906" s="27"/>
    </row>
    <row r="907" spans="1:20" ht="13.4" customHeight="1" x14ac:dyDescent="0.4">
      <c r="A907" s="84">
        <v>1025</v>
      </c>
      <c r="B907" s="4" t="s">
        <v>1808</v>
      </c>
      <c r="C907" s="13" t="s">
        <v>2104</v>
      </c>
      <c r="D907" s="2">
        <v>24</v>
      </c>
      <c r="E907" s="45" t="s">
        <v>2105</v>
      </c>
      <c r="F907" s="67" t="s">
        <v>2106</v>
      </c>
      <c r="G907" s="47" t="s">
        <v>14</v>
      </c>
      <c r="H907" s="11" t="s">
        <v>2107</v>
      </c>
      <c r="I907" s="59" t="s">
        <v>1756</v>
      </c>
      <c r="J907" s="120"/>
      <c r="K907" s="121"/>
      <c r="L907" s="60" t="s">
        <v>1756</v>
      </c>
      <c r="M907" s="115" t="s">
        <v>1756</v>
      </c>
      <c r="N907" s="8"/>
      <c r="Q907" s="8"/>
      <c r="R907" s="99"/>
      <c r="S907" s="27"/>
      <c r="T907" s="27"/>
    </row>
    <row r="908" spans="1:20" ht="13.4" customHeight="1" x14ac:dyDescent="0.4">
      <c r="A908" s="84">
        <v>1024</v>
      </c>
      <c r="B908" s="4" t="s">
        <v>1808</v>
      </c>
      <c r="C908" s="10" t="s">
        <v>1362</v>
      </c>
      <c r="D908" s="2">
        <v>23</v>
      </c>
      <c r="E908" s="45" t="s">
        <v>2108</v>
      </c>
      <c r="F908" s="67" t="s">
        <v>2109</v>
      </c>
      <c r="G908" s="47" t="s">
        <v>14</v>
      </c>
      <c r="H908" s="11" t="s">
        <v>2110</v>
      </c>
      <c r="I908" s="59">
        <v>12.6</v>
      </c>
      <c r="J908" s="120">
        <v>0.13055555555555556</v>
      </c>
      <c r="K908" s="121"/>
      <c r="L908" s="65">
        <v>4.0212765957446814</v>
      </c>
      <c r="M908" s="115">
        <v>430</v>
      </c>
      <c r="N908" s="8"/>
      <c r="Q908" s="8"/>
      <c r="R908" s="99"/>
      <c r="S908" s="27"/>
      <c r="T908" s="27"/>
    </row>
    <row r="909" spans="1:20" ht="13.4" customHeight="1" x14ac:dyDescent="0.4">
      <c r="A909" s="84">
        <v>1023</v>
      </c>
      <c r="B909" s="4" t="s">
        <v>1808</v>
      </c>
      <c r="C909" s="10" t="s">
        <v>1362</v>
      </c>
      <c r="D909" s="2">
        <v>22</v>
      </c>
      <c r="E909" s="45" t="s">
        <v>2111</v>
      </c>
      <c r="F909" s="67" t="s">
        <v>2112</v>
      </c>
      <c r="G909" s="47" t="s">
        <v>14</v>
      </c>
      <c r="H909" s="11" t="s">
        <v>2113</v>
      </c>
      <c r="I909" s="59">
        <v>63</v>
      </c>
      <c r="J909" s="120">
        <v>0.16944444444444443</v>
      </c>
      <c r="K909" s="121"/>
      <c r="L909" s="63">
        <v>15.491803278688526</v>
      </c>
      <c r="M909" s="115">
        <v>471</v>
      </c>
      <c r="N909" s="8"/>
      <c r="Q909" s="8"/>
      <c r="R909" s="99"/>
      <c r="S909" s="27"/>
      <c r="T909" s="27"/>
    </row>
    <row r="910" spans="1:20" ht="13.4" customHeight="1" x14ac:dyDescent="0.4">
      <c r="A910" s="84">
        <v>1022</v>
      </c>
      <c r="B910" s="4" t="s">
        <v>1808</v>
      </c>
      <c r="C910" s="10" t="s">
        <v>1362</v>
      </c>
      <c r="D910" s="2">
        <v>21</v>
      </c>
      <c r="E910" s="45" t="s">
        <v>2114</v>
      </c>
      <c r="F910" s="67" t="s">
        <v>2115</v>
      </c>
      <c r="G910" s="47" t="s">
        <v>14</v>
      </c>
      <c r="H910" s="11" t="s">
        <v>2116</v>
      </c>
      <c r="I910" s="59">
        <v>8</v>
      </c>
      <c r="J910" s="120">
        <v>0.10208333333333335</v>
      </c>
      <c r="K910" s="121"/>
      <c r="L910" s="60">
        <v>3.2653061224489797</v>
      </c>
      <c r="M910" s="115">
        <v>538</v>
      </c>
      <c r="N910" s="3" t="s">
        <v>15</v>
      </c>
      <c r="Q910" s="3"/>
      <c r="R910" s="3"/>
      <c r="S910" s="27"/>
      <c r="T910" s="27"/>
    </row>
    <row r="911" spans="1:20" ht="13.4" customHeight="1" x14ac:dyDescent="0.4">
      <c r="A911" s="84">
        <v>1021</v>
      </c>
      <c r="B911" s="4" t="s">
        <v>1808</v>
      </c>
      <c r="C911" s="10" t="s">
        <v>1362</v>
      </c>
      <c r="D911" s="2">
        <v>20</v>
      </c>
      <c r="E911" s="45" t="s">
        <v>2117</v>
      </c>
      <c r="F911" s="67" t="s">
        <v>2118</v>
      </c>
      <c r="G911" s="47" t="s">
        <v>14</v>
      </c>
      <c r="H911" s="11" t="s">
        <v>2119</v>
      </c>
      <c r="I911" s="59">
        <v>16</v>
      </c>
      <c r="J911" s="120">
        <v>0.28541666666666665</v>
      </c>
      <c r="K911" s="121"/>
      <c r="L911" s="60">
        <v>2.335766423357664</v>
      </c>
      <c r="M911" s="115">
        <v>1789</v>
      </c>
      <c r="N911" s="8"/>
      <c r="Q911" s="8"/>
      <c r="R911" s="99"/>
      <c r="S911" s="27"/>
      <c r="T911" s="27"/>
    </row>
    <row r="912" spans="1:20" ht="13.4" customHeight="1" x14ac:dyDescent="0.4">
      <c r="A912" s="84">
        <v>1020</v>
      </c>
      <c r="B912" s="4" t="s">
        <v>1808</v>
      </c>
      <c r="C912" s="10" t="s">
        <v>1362</v>
      </c>
      <c r="D912" s="2">
        <v>19</v>
      </c>
      <c r="E912" s="45" t="s">
        <v>2120</v>
      </c>
      <c r="F912" s="67" t="s">
        <v>2121</v>
      </c>
      <c r="G912" s="47" t="s">
        <v>14</v>
      </c>
      <c r="H912" s="11" t="s">
        <v>2122</v>
      </c>
      <c r="I912" s="59">
        <v>54.7</v>
      </c>
      <c r="J912" s="120">
        <v>0.18124999999999999</v>
      </c>
      <c r="K912" s="121"/>
      <c r="L912" s="63">
        <v>12.574712643678161</v>
      </c>
      <c r="M912" s="115">
        <v>463</v>
      </c>
      <c r="N912" s="8"/>
      <c r="Q912" s="8"/>
      <c r="R912" s="99"/>
      <c r="S912" s="27"/>
      <c r="T912" s="27"/>
    </row>
    <row r="913" spans="1:20" ht="13.4" customHeight="1" x14ac:dyDescent="0.4">
      <c r="A913" s="84">
        <v>1019</v>
      </c>
      <c r="B913" s="4" t="s">
        <v>1808</v>
      </c>
      <c r="C913" s="10" t="s">
        <v>1362</v>
      </c>
      <c r="D913" s="2">
        <v>18</v>
      </c>
      <c r="E913" s="45" t="s">
        <v>2123</v>
      </c>
      <c r="F913" s="67" t="s">
        <v>2124</v>
      </c>
      <c r="G913" s="47" t="s">
        <v>14</v>
      </c>
      <c r="H913" s="11" t="s">
        <v>2125</v>
      </c>
      <c r="I913" s="59">
        <v>103.2</v>
      </c>
      <c r="J913" s="120">
        <v>0.27569444444444446</v>
      </c>
      <c r="K913" s="121"/>
      <c r="L913" s="63">
        <v>15.596977329974811</v>
      </c>
      <c r="M913" s="115">
        <v>629</v>
      </c>
      <c r="N913" s="8"/>
      <c r="Q913" s="8"/>
      <c r="R913" s="99"/>
      <c r="S913" s="27"/>
      <c r="T913" s="27"/>
    </row>
    <row r="914" spans="1:20" ht="13.4" customHeight="1" x14ac:dyDescent="0.4">
      <c r="A914" s="84">
        <v>1018</v>
      </c>
      <c r="B914" s="4" t="s">
        <v>1808</v>
      </c>
      <c r="C914" s="10" t="s">
        <v>1362</v>
      </c>
      <c r="D914" s="2">
        <v>17</v>
      </c>
      <c r="E914" s="45" t="s">
        <v>2126</v>
      </c>
      <c r="F914" s="67" t="s">
        <v>2127</v>
      </c>
      <c r="G914" s="47" t="s">
        <v>14</v>
      </c>
      <c r="H914" s="11" t="s">
        <v>2128</v>
      </c>
      <c r="I914" s="59">
        <v>8.9</v>
      </c>
      <c r="J914" s="120">
        <v>9.7916666666666666E-2</v>
      </c>
      <c r="K914" s="121"/>
      <c r="L914" s="60">
        <v>3.7872340425531918</v>
      </c>
      <c r="M914" s="115">
        <v>270</v>
      </c>
      <c r="N914" s="8"/>
      <c r="Q914" s="8"/>
      <c r="R914" s="99"/>
      <c r="S914" s="27"/>
      <c r="T914" s="27"/>
    </row>
    <row r="915" spans="1:20" ht="13.4" customHeight="1" x14ac:dyDescent="0.4">
      <c r="A915" s="84">
        <v>1017</v>
      </c>
      <c r="B915" s="4" t="s">
        <v>1808</v>
      </c>
      <c r="C915" s="10" t="s">
        <v>1362</v>
      </c>
      <c r="D915" s="2">
        <v>16</v>
      </c>
      <c r="E915" s="45" t="s">
        <v>2129</v>
      </c>
      <c r="F915" s="67" t="s">
        <v>2130</v>
      </c>
      <c r="G915" s="47" t="s">
        <v>14</v>
      </c>
      <c r="H915" s="11" t="s">
        <v>2131</v>
      </c>
      <c r="I915" s="59">
        <v>11.9</v>
      </c>
      <c r="J915" s="120">
        <v>0.15972222222222224</v>
      </c>
      <c r="K915" s="121"/>
      <c r="L915" s="60">
        <v>3.1043478260869564</v>
      </c>
      <c r="M915" s="115">
        <v>814</v>
      </c>
      <c r="N915" s="8"/>
      <c r="Q915" s="8"/>
      <c r="R915" s="99"/>
      <c r="S915" s="27"/>
      <c r="T915" s="27"/>
    </row>
    <row r="916" spans="1:20" ht="13.4" customHeight="1" x14ac:dyDescent="0.4">
      <c r="A916" s="84">
        <v>1016</v>
      </c>
      <c r="B916" s="4" t="s">
        <v>1808</v>
      </c>
      <c r="C916" s="10" t="s">
        <v>1362</v>
      </c>
      <c r="D916" s="2">
        <v>15</v>
      </c>
      <c r="E916" s="45" t="s">
        <v>2132</v>
      </c>
      <c r="F916" s="67" t="s">
        <v>2133</v>
      </c>
      <c r="G916" s="47" t="s">
        <v>14</v>
      </c>
      <c r="H916" s="11" t="s">
        <v>2134</v>
      </c>
      <c r="I916" s="59">
        <v>14.3</v>
      </c>
      <c r="J916" s="120">
        <v>0.28055555555555556</v>
      </c>
      <c r="K916" s="121"/>
      <c r="L916" s="60">
        <v>2.1237623762376239</v>
      </c>
      <c r="M916" s="115">
        <v>1589</v>
      </c>
      <c r="N916" s="8"/>
      <c r="Q916" s="8"/>
      <c r="R916" s="99"/>
      <c r="S916" s="27"/>
      <c r="T916" s="27"/>
    </row>
    <row r="917" spans="1:20" ht="13.4" customHeight="1" x14ac:dyDescent="0.4">
      <c r="A917" s="84">
        <v>1015</v>
      </c>
      <c r="B917" s="4" t="s">
        <v>1808</v>
      </c>
      <c r="C917" s="10" t="s">
        <v>1362</v>
      </c>
      <c r="D917" s="2">
        <v>14</v>
      </c>
      <c r="E917" s="45" t="s">
        <v>2135</v>
      </c>
      <c r="F917" s="67" t="s">
        <v>2136</v>
      </c>
      <c r="G917" s="47" t="s">
        <v>14</v>
      </c>
      <c r="H917" s="11" t="s">
        <v>2137</v>
      </c>
      <c r="I917" s="59">
        <v>10.4</v>
      </c>
      <c r="J917" s="120">
        <v>0.14027777777777778</v>
      </c>
      <c r="K917" s="121"/>
      <c r="L917" s="60">
        <v>3.0891089108910892</v>
      </c>
      <c r="M917" s="115">
        <v>745</v>
      </c>
      <c r="N917" s="8"/>
      <c r="Q917" s="8"/>
      <c r="R917" s="99"/>
      <c r="S917" s="27"/>
      <c r="T917" s="27"/>
    </row>
    <row r="918" spans="1:20" ht="13.4" customHeight="1" x14ac:dyDescent="0.4">
      <c r="A918" s="84">
        <v>1014</v>
      </c>
      <c r="B918" s="4" t="s">
        <v>1808</v>
      </c>
      <c r="C918" s="10" t="s">
        <v>1362</v>
      </c>
      <c r="D918" s="2">
        <v>13</v>
      </c>
      <c r="E918" s="45" t="s">
        <v>2138</v>
      </c>
      <c r="F918" s="67" t="s">
        <v>2139</v>
      </c>
      <c r="G918" s="47" t="s">
        <v>14</v>
      </c>
      <c r="H918" s="11" t="s">
        <v>2140</v>
      </c>
      <c r="I918" s="59">
        <v>10.7</v>
      </c>
      <c r="J918" s="120">
        <v>0.13402777777777777</v>
      </c>
      <c r="K918" s="121"/>
      <c r="L918" s="60">
        <v>3.3264248704663211</v>
      </c>
      <c r="M918" s="115">
        <v>698</v>
      </c>
      <c r="N918" s="8"/>
      <c r="Q918" s="8"/>
      <c r="R918" s="99"/>
      <c r="S918" s="27"/>
      <c r="T918" s="27"/>
    </row>
    <row r="919" spans="1:20" ht="13.4" customHeight="1" x14ac:dyDescent="0.4">
      <c r="A919" s="84">
        <v>1013</v>
      </c>
      <c r="B919" s="4" t="s">
        <v>1808</v>
      </c>
      <c r="C919" s="10" t="s">
        <v>1362</v>
      </c>
      <c r="D919" s="2">
        <v>12</v>
      </c>
      <c r="E919" s="45" t="s">
        <v>2141</v>
      </c>
      <c r="F919" s="67" t="s">
        <v>2142</v>
      </c>
      <c r="G919" s="47" t="s">
        <v>14</v>
      </c>
      <c r="H919" s="11" t="s">
        <v>2143</v>
      </c>
      <c r="I919" s="59">
        <v>8.3000000000000007</v>
      </c>
      <c r="J919" s="120">
        <v>0.10277777777777779</v>
      </c>
      <c r="K919" s="121"/>
      <c r="L919" s="60">
        <v>3.3648648648648654</v>
      </c>
      <c r="M919" s="115">
        <v>723</v>
      </c>
      <c r="N919" s="3" t="s">
        <v>15</v>
      </c>
      <c r="Q919" s="3"/>
      <c r="R919" s="3"/>
      <c r="S919" s="27"/>
      <c r="T919" s="27"/>
    </row>
    <row r="920" spans="1:20" ht="13.4" customHeight="1" x14ac:dyDescent="0.4">
      <c r="A920" s="84">
        <v>1012</v>
      </c>
      <c r="B920" s="4" t="s">
        <v>1808</v>
      </c>
      <c r="C920" s="10" t="s">
        <v>1362</v>
      </c>
      <c r="D920" s="2">
        <v>11</v>
      </c>
      <c r="E920" s="45" t="s">
        <v>2144</v>
      </c>
      <c r="F920" s="67" t="s">
        <v>2145</v>
      </c>
      <c r="G920" s="47" t="s">
        <v>14</v>
      </c>
      <c r="H920" s="11" t="s">
        <v>2146</v>
      </c>
      <c r="I920" s="59">
        <v>14.6</v>
      </c>
      <c r="J920" s="120">
        <v>0.28888888888888892</v>
      </c>
      <c r="K920" s="121"/>
      <c r="L920" s="60">
        <v>2.1057692307692304</v>
      </c>
      <c r="M920" s="115">
        <v>1349</v>
      </c>
      <c r="N920" s="8"/>
      <c r="Q920" s="8"/>
      <c r="R920" s="99"/>
      <c r="S920" s="27"/>
      <c r="T920" s="27"/>
    </row>
    <row r="921" spans="1:20" ht="13.4" customHeight="1" x14ac:dyDescent="0.4">
      <c r="A921" s="84">
        <v>1011</v>
      </c>
      <c r="B921" s="4" t="s">
        <v>1808</v>
      </c>
      <c r="C921" s="10" t="s">
        <v>1362</v>
      </c>
      <c r="D921" s="2">
        <v>10</v>
      </c>
      <c r="E921" s="45" t="s">
        <v>2147</v>
      </c>
      <c r="F921" s="67" t="s">
        <v>2148</v>
      </c>
      <c r="G921" s="47" t="s">
        <v>14</v>
      </c>
      <c r="H921" s="11" t="s">
        <v>2149</v>
      </c>
      <c r="I921" s="59">
        <v>11.9</v>
      </c>
      <c r="J921" s="120">
        <v>0.14097222222222222</v>
      </c>
      <c r="K921" s="121"/>
      <c r="L921" s="60">
        <v>3.5172413793103448</v>
      </c>
      <c r="M921" s="115">
        <v>609</v>
      </c>
      <c r="N921" s="8"/>
      <c r="Q921" s="8"/>
      <c r="R921" s="99"/>
      <c r="S921" s="27"/>
      <c r="T921" s="27"/>
    </row>
    <row r="922" spans="1:20" ht="13.4" customHeight="1" x14ac:dyDescent="0.4">
      <c r="A922" s="84">
        <v>1010</v>
      </c>
      <c r="B922" s="4" t="s">
        <v>1808</v>
      </c>
      <c r="C922" s="10" t="s">
        <v>1362</v>
      </c>
      <c r="D922" s="2">
        <v>9</v>
      </c>
      <c r="E922" s="45" t="s">
        <v>2150</v>
      </c>
      <c r="F922" s="67" t="s">
        <v>2151</v>
      </c>
      <c r="G922" s="47" t="s">
        <v>14</v>
      </c>
      <c r="H922" s="11" t="s">
        <v>2152</v>
      </c>
      <c r="I922" s="59">
        <v>11.1</v>
      </c>
      <c r="J922" s="120">
        <v>0.22013888888888888</v>
      </c>
      <c r="K922" s="121"/>
      <c r="L922" s="60">
        <v>2.1009463722397475</v>
      </c>
      <c r="M922" s="115">
        <v>1371</v>
      </c>
      <c r="N922" s="8"/>
      <c r="Q922" s="8"/>
      <c r="R922" s="99"/>
      <c r="S922" s="27"/>
      <c r="T922" s="27"/>
    </row>
    <row r="923" spans="1:20" ht="13.4" customHeight="1" x14ac:dyDescent="0.4">
      <c r="A923" s="84">
        <v>1009</v>
      </c>
      <c r="B923" s="4" t="s">
        <v>1808</v>
      </c>
      <c r="C923" s="10" t="s">
        <v>1362</v>
      </c>
      <c r="D923" s="2">
        <v>8</v>
      </c>
      <c r="E923" s="45" t="s">
        <v>2153</v>
      </c>
      <c r="F923" s="67" t="s">
        <v>2154</v>
      </c>
      <c r="G923" s="47" t="s">
        <v>14</v>
      </c>
      <c r="H923" s="11" t="s">
        <v>2155</v>
      </c>
      <c r="I923" s="59">
        <v>14.2</v>
      </c>
      <c r="J923" s="120">
        <v>0.28888888888888892</v>
      </c>
      <c r="K923" s="121"/>
      <c r="L923" s="60">
        <v>2.0480769230769229</v>
      </c>
      <c r="M923" s="115">
        <v>1531</v>
      </c>
      <c r="N923" s="8"/>
      <c r="Q923" s="8"/>
      <c r="R923" s="99"/>
      <c r="S923" s="27"/>
      <c r="T923" s="27"/>
    </row>
    <row r="924" spans="1:20" ht="13.4" customHeight="1" x14ac:dyDescent="0.4">
      <c r="A924" s="84">
        <v>1008</v>
      </c>
      <c r="B924" s="4" t="s">
        <v>1808</v>
      </c>
      <c r="C924" s="10" t="s">
        <v>1362</v>
      </c>
      <c r="D924" s="2">
        <v>7</v>
      </c>
      <c r="E924" s="45" t="s">
        <v>2156</v>
      </c>
      <c r="F924" s="67" t="s">
        <v>2157</v>
      </c>
      <c r="G924" s="47" t="s">
        <v>14</v>
      </c>
      <c r="H924" s="11" t="s">
        <v>2158</v>
      </c>
      <c r="I924" s="59">
        <v>9.6999999999999993</v>
      </c>
      <c r="J924" s="120">
        <v>0.14027777777777778</v>
      </c>
      <c r="K924" s="121"/>
      <c r="L924" s="60">
        <v>2.8811881188118811</v>
      </c>
      <c r="M924" s="115">
        <v>689</v>
      </c>
      <c r="N924" s="3" t="s">
        <v>15</v>
      </c>
      <c r="Q924" s="3"/>
      <c r="R924" s="3"/>
      <c r="S924" s="27"/>
      <c r="T924" s="27"/>
    </row>
    <row r="925" spans="1:20" ht="13.4" customHeight="1" x14ac:dyDescent="0.4">
      <c r="A925" s="84">
        <v>1007</v>
      </c>
      <c r="B925" s="4" t="s">
        <v>1808</v>
      </c>
      <c r="C925" s="10" t="s">
        <v>1362</v>
      </c>
      <c r="D925" s="2">
        <v>6</v>
      </c>
      <c r="E925" s="45" t="s">
        <v>2159</v>
      </c>
      <c r="F925" s="67" t="s">
        <v>2160</v>
      </c>
      <c r="G925" s="47" t="s">
        <v>14</v>
      </c>
      <c r="H925" s="11" t="s">
        <v>2161</v>
      </c>
      <c r="I925" s="59">
        <v>9.8000000000000007</v>
      </c>
      <c r="J925" s="120">
        <v>9.8611111111111108E-2</v>
      </c>
      <c r="K925" s="121"/>
      <c r="L925" s="65">
        <v>4.140845070422535</v>
      </c>
      <c r="M925" s="115">
        <v>327</v>
      </c>
      <c r="N925" s="8"/>
      <c r="Q925" s="8"/>
      <c r="R925" s="99"/>
      <c r="S925" s="27"/>
      <c r="T925" s="27"/>
    </row>
    <row r="926" spans="1:20" ht="13.4" customHeight="1" x14ac:dyDescent="0.4">
      <c r="A926" s="84">
        <v>1006</v>
      </c>
      <c r="B926" s="4" t="s">
        <v>1808</v>
      </c>
      <c r="C926" s="10" t="s">
        <v>1362</v>
      </c>
      <c r="D926" s="2">
        <v>5</v>
      </c>
      <c r="E926" s="45" t="s">
        <v>2162</v>
      </c>
      <c r="F926" s="67" t="s">
        <v>2163</v>
      </c>
      <c r="G926" s="47" t="s">
        <v>14</v>
      </c>
      <c r="H926" s="11" t="s">
        <v>2164</v>
      </c>
      <c r="I926" s="59">
        <v>5.8</v>
      </c>
      <c r="J926" s="120">
        <v>6.3888888888888884E-2</v>
      </c>
      <c r="K926" s="121"/>
      <c r="L926" s="60">
        <v>3.7826086956521738</v>
      </c>
      <c r="M926" s="115">
        <v>175</v>
      </c>
      <c r="N926" s="8"/>
      <c r="Q926" s="8"/>
      <c r="R926" s="99"/>
      <c r="S926" s="27"/>
      <c r="T926" s="27"/>
    </row>
    <row r="927" spans="1:20" ht="13.4" customHeight="1" x14ac:dyDescent="0.4">
      <c r="A927" s="84">
        <v>1005</v>
      </c>
      <c r="B927" s="4" t="s">
        <v>1808</v>
      </c>
      <c r="C927" s="10" t="s">
        <v>1362</v>
      </c>
      <c r="D927" s="2">
        <v>4</v>
      </c>
      <c r="E927" s="45" t="s">
        <v>2165</v>
      </c>
      <c r="F927" s="67" t="s">
        <v>2166</v>
      </c>
      <c r="G927" s="47" t="s">
        <v>14</v>
      </c>
      <c r="H927" s="11" t="s">
        <v>2167</v>
      </c>
      <c r="I927" s="59">
        <v>10</v>
      </c>
      <c r="J927" s="120">
        <v>0.27708333333333335</v>
      </c>
      <c r="K927" s="121"/>
      <c r="L927" s="60">
        <v>1.5037593984962405</v>
      </c>
      <c r="M927" s="115">
        <v>1445</v>
      </c>
      <c r="N927" s="8"/>
      <c r="Q927" s="8"/>
      <c r="R927" s="99"/>
      <c r="S927" s="27"/>
      <c r="T927" s="27"/>
    </row>
    <row r="928" spans="1:20" ht="13.4" customHeight="1" x14ac:dyDescent="0.4">
      <c r="A928" s="84">
        <v>1004</v>
      </c>
      <c r="B928" s="4" t="s">
        <v>1808</v>
      </c>
      <c r="C928" s="10" t="s">
        <v>1362</v>
      </c>
      <c r="D928" s="2">
        <v>3</v>
      </c>
      <c r="E928" s="45" t="s">
        <v>2168</v>
      </c>
      <c r="F928" s="67" t="s">
        <v>2169</v>
      </c>
      <c r="G928" s="47" t="s">
        <v>14</v>
      </c>
      <c r="H928" s="11" t="s">
        <v>4802</v>
      </c>
      <c r="I928" s="59">
        <v>11.4</v>
      </c>
      <c r="J928" s="120">
        <v>0.16805555555555554</v>
      </c>
      <c r="K928" s="121"/>
      <c r="L928" s="60">
        <v>2.8264462809917359</v>
      </c>
      <c r="M928" s="115">
        <v>761</v>
      </c>
      <c r="N928" s="8"/>
      <c r="Q928" s="8"/>
      <c r="R928" s="99"/>
      <c r="S928" s="27"/>
      <c r="T928" s="27"/>
    </row>
    <row r="929" spans="1:20" ht="13.4" customHeight="1" x14ac:dyDescent="0.4">
      <c r="A929" s="84">
        <v>1003</v>
      </c>
      <c r="B929" s="4" t="s">
        <v>1808</v>
      </c>
      <c r="C929" s="10" t="s">
        <v>1362</v>
      </c>
      <c r="D929" s="2">
        <v>2</v>
      </c>
      <c r="E929" s="45" t="s">
        <v>2170</v>
      </c>
      <c r="F929" s="67" t="s">
        <v>2171</v>
      </c>
      <c r="G929" s="47" t="s">
        <v>14</v>
      </c>
      <c r="H929" s="11" t="s">
        <v>2172</v>
      </c>
      <c r="I929" s="59">
        <v>10.7</v>
      </c>
      <c r="J929" s="120">
        <v>0.28680555555555554</v>
      </c>
      <c r="K929" s="121"/>
      <c r="L929" s="60">
        <v>1.5544794188861986</v>
      </c>
      <c r="M929" s="115">
        <v>1415</v>
      </c>
      <c r="N929" s="8"/>
      <c r="Q929" s="8"/>
      <c r="R929" s="99"/>
      <c r="S929" s="27"/>
      <c r="T929" s="27"/>
    </row>
    <row r="930" spans="1:20" ht="13.4" customHeight="1" x14ac:dyDescent="0.4">
      <c r="A930" s="84">
        <v>1002</v>
      </c>
      <c r="B930" s="4" t="s">
        <v>1808</v>
      </c>
      <c r="C930" s="10" t="s">
        <v>1362</v>
      </c>
      <c r="D930" s="2">
        <v>1</v>
      </c>
      <c r="E930" s="45" t="s">
        <v>2173</v>
      </c>
      <c r="F930" s="67" t="s">
        <v>2174</v>
      </c>
      <c r="G930" s="47" t="s">
        <v>14</v>
      </c>
      <c r="H930" s="11" t="s">
        <v>2175</v>
      </c>
      <c r="I930" s="59">
        <v>15.3</v>
      </c>
      <c r="J930" s="120">
        <v>0.18194444444444444</v>
      </c>
      <c r="K930" s="121"/>
      <c r="L930" s="60">
        <v>3.5038167938931299</v>
      </c>
      <c r="M930" s="115">
        <v>1021</v>
      </c>
      <c r="N930" s="8"/>
      <c r="Q930" s="8"/>
      <c r="R930" s="99"/>
      <c r="S930" s="27"/>
      <c r="T930" s="27"/>
    </row>
    <row r="931" spans="1:20" ht="13.4" customHeight="1" x14ac:dyDescent="0.4">
      <c r="A931" s="84">
        <v>1001</v>
      </c>
      <c r="B931" s="4" t="s">
        <v>2176</v>
      </c>
      <c r="C931" s="71" t="s">
        <v>2177</v>
      </c>
      <c r="D931" s="2">
        <v>240</v>
      </c>
      <c r="E931" s="45" t="s">
        <v>2178</v>
      </c>
      <c r="F931" s="67" t="s">
        <v>2179</v>
      </c>
      <c r="G931" s="47" t="s">
        <v>14</v>
      </c>
      <c r="H931" s="11" t="s">
        <v>2180</v>
      </c>
      <c r="I931" s="59">
        <v>13.6</v>
      </c>
      <c r="J931" s="120">
        <v>0.14583333333333334</v>
      </c>
      <c r="K931" s="121"/>
      <c r="L931" s="60">
        <v>3.8857142857142852</v>
      </c>
      <c r="M931" s="115">
        <v>756</v>
      </c>
      <c r="N931" s="3" t="s">
        <v>15</v>
      </c>
      <c r="Q931" s="3"/>
      <c r="R931" s="3"/>
      <c r="S931" s="27"/>
      <c r="T931" s="27"/>
    </row>
    <row r="932" spans="1:20" ht="13.4" customHeight="1" x14ac:dyDescent="0.4">
      <c r="A932" s="84">
        <v>1000</v>
      </c>
      <c r="B932" s="4" t="s">
        <v>2176</v>
      </c>
      <c r="C932" s="71" t="s">
        <v>2177</v>
      </c>
      <c r="D932" s="2">
        <v>239</v>
      </c>
      <c r="E932" s="45" t="s">
        <v>2181</v>
      </c>
      <c r="F932" s="67" t="s">
        <v>2182</v>
      </c>
      <c r="G932" s="47" t="s">
        <v>14</v>
      </c>
      <c r="H932" s="11" t="s">
        <v>2183</v>
      </c>
      <c r="I932" s="59">
        <v>38.6</v>
      </c>
      <c r="J932" s="120">
        <v>0.1173611111111111</v>
      </c>
      <c r="K932" s="121"/>
      <c r="L932" s="63">
        <v>13.704142011834319</v>
      </c>
      <c r="M932" s="115">
        <v>252</v>
      </c>
      <c r="N932" s="8"/>
      <c r="Q932" s="8"/>
      <c r="R932" s="99"/>
      <c r="S932" s="27"/>
      <c r="T932" s="27"/>
    </row>
    <row r="933" spans="1:20" ht="13.4" customHeight="1" x14ac:dyDescent="0.4">
      <c r="A933" s="84">
        <v>999</v>
      </c>
      <c r="B933" s="4" t="s">
        <v>2176</v>
      </c>
      <c r="C933" s="71" t="s">
        <v>2177</v>
      </c>
      <c r="D933" s="2">
        <v>238</v>
      </c>
      <c r="E933" s="45" t="s">
        <v>2184</v>
      </c>
      <c r="F933" s="67" t="s">
        <v>2185</v>
      </c>
      <c r="G933" s="47" t="s">
        <v>14</v>
      </c>
      <c r="H933" s="11" t="s">
        <v>2186</v>
      </c>
      <c r="I933" s="59">
        <v>12.2</v>
      </c>
      <c r="J933" s="120">
        <v>0.22291666666666665</v>
      </c>
      <c r="K933" s="121"/>
      <c r="L933" s="60">
        <v>2.2803738317757007</v>
      </c>
      <c r="M933" s="115">
        <v>1200</v>
      </c>
      <c r="N933" s="8"/>
      <c r="Q933" s="8"/>
      <c r="R933" s="99"/>
      <c r="S933" s="27"/>
      <c r="T933" s="27"/>
    </row>
    <row r="934" spans="1:20" ht="13.4" customHeight="1" x14ac:dyDescent="0.4">
      <c r="A934" s="84">
        <v>998</v>
      </c>
      <c r="B934" s="4" t="s">
        <v>2176</v>
      </c>
      <c r="C934" s="71" t="s">
        <v>2177</v>
      </c>
      <c r="D934" s="2">
        <v>237</v>
      </c>
      <c r="E934" s="45" t="s">
        <v>2187</v>
      </c>
      <c r="F934" s="67" t="s">
        <v>2188</v>
      </c>
      <c r="G934" s="47" t="s">
        <v>14</v>
      </c>
      <c r="H934" s="11" t="s">
        <v>2189</v>
      </c>
      <c r="I934" s="59">
        <v>7.9</v>
      </c>
      <c r="J934" s="120">
        <v>7.7777777777777779E-2</v>
      </c>
      <c r="K934" s="121"/>
      <c r="L934" s="65">
        <v>4.2321428571428577</v>
      </c>
      <c r="M934" s="115">
        <v>362</v>
      </c>
      <c r="N934" s="8"/>
      <c r="Q934" s="8"/>
      <c r="R934" s="99"/>
      <c r="S934" s="27"/>
      <c r="T934" s="27"/>
    </row>
    <row r="935" spans="1:20" ht="13.4" customHeight="1" x14ac:dyDescent="0.4">
      <c r="A935" s="84">
        <v>997</v>
      </c>
      <c r="B935" s="4" t="s">
        <v>2176</v>
      </c>
      <c r="C935" s="71" t="s">
        <v>2177</v>
      </c>
      <c r="D935" s="2">
        <v>236</v>
      </c>
      <c r="E935" s="45" t="s">
        <v>2190</v>
      </c>
      <c r="F935" s="67" t="s">
        <v>2191</v>
      </c>
      <c r="G935" s="47" t="s">
        <v>14</v>
      </c>
      <c r="H935" s="11" t="s">
        <v>2192</v>
      </c>
      <c r="I935" s="59">
        <v>6.6</v>
      </c>
      <c r="J935" s="120">
        <v>0.18611111111111112</v>
      </c>
      <c r="K935" s="121"/>
      <c r="L935" s="60">
        <v>1.4776119402985073</v>
      </c>
      <c r="M935" s="115">
        <v>933</v>
      </c>
      <c r="N935" s="8"/>
      <c r="Q935" s="8"/>
      <c r="R935" s="99"/>
      <c r="S935" s="27"/>
      <c r="T935" s="27"/>
    </row>
    <row r="936" spans="1:20" ht="13.4" customHeight="1" x14ac:dyDescent="0.4">
      <c r="A936" s="84">
        <v>996</v>
      </c>
      <c r="B936" s="4" t="s">
        <v>2176</v>
      </c>
      <c r="C936" s="71" t="s">
        <v>2177</v>
      </c>
      <c r="D936" s="2">
        <v>235</v>
      </c>
      <c r="E936" s="45" t="s">
        <v>2193</v>
      </c>
      <c r="F936" s="67" t="s">
        <v>2194</v>
      </c>
      <c r="G936" s="47" t="s">
        <v>14</v>
      </c>
      <c r="H936" s="11" t="s">
        <v>2195</v>
      </c>
      <c r="I936" s="59">
        <v>15.1</v>
      </c>
      <c r="J936" s="120">
        <v>0.15625</v>
      </c>
      <c r="K936" s="121"/>
      <c r="L936" s="65">
        <v>4.0266666666666664</v>
      </c>
      <c r="M936" s="115">
        <v>895</v>
      </c>
      <c r="N936" s="8"/>
      <c r="Q936" s="8"/>
      <c r="R936" s="99"/>
      <c r="S936" s="27"/>
      <c r="T936" s="27"/>
    </row>
    <row r="937" spans="1:20" ht="13.4" customHeight="1" x14ac:dyDescent="0.4">
      <c r="A937" s="84">
        <v>995</v>
      </c>
      <c r="B937" s="4" t="s">
        <v>2176</v>
      </c>
      <c r="C937" s="71" t="s">
        <v>2177</v>
      </c>
      <c r="D937" s="2">
        <v>234</v>
      </c>
      <c r="E937" s="45" t="s">
        <v>2196</v>
      </c>
      <c r="F937" s="67" t="s">
        <v>2197</v>
      </c>
      <c r="G937" s="47" t="s">
        <v>14</v>
      </c>
      <c r="H937" s="11" t="s">
        <v>2198</v>
      </c>
      <c r="I937" s="59">
        <v>6.9</v>
      </c>
      <c r="J937" s="120">
        <v>7.5694444444444439E-2</v>
      </c>
      <c r="K937" s="121"/>
      <c r="L937" s="60">
        <v>3.7981651376146792</v>
      </c>
      <c r="M937" s="115">
        <v>677</v>
      </c>
      <c r="N937" s="3" t="s">
        <v>15</v>
      </c>
      <c r="Q937" s="3"/>
      <c r="R937" s="3"/>
      <c r="S937" s="27"/>
      <c r="T937" s="27"/>
    </row>
    <row r="938" spans="1:20" ht="13.4" customHeight="1" x14ac:dyDescent="0.4">
      <c r="A938" s="84">
        <v>994</v>
      </c>
      <c r="B938" s="4" t="s">
        <v>2176</v>
      </c>
      <c r="C938" s="71" t="s">
        <v>2177</v>
      </c>
      <c r="D938" s="2">
        <v>233</v>
      </c>
      <c r="E938" s="45" t="s">
        <v>2199</v>
      </c>
      <c r="F938" s="67" t="s">
        <v>2200</v>
      </c>
      <c r="G938" s="47" t="s">
        <v>14</v>
      </c>
      <c r="H938" s="11" t="s">
        <v>2201</v>
      </c>
      <c r="I938" s="59">
        <v>10.6</v>
      </c>
      <c r="J938" s="120">
        <v>8.819444444444445E-2</v>
      </c>
      <c r="K938" s="121"/>
      <c r="L938" s="65">
        <v>5.0078740157480315</v>
      </c>
      <c r="M938" s="115">
        <v>189</v>
      </c>
      <c r="N938" s="8"/>
      <c r="Q938" s="8"/>
      <c r="R938" s="99"/>
      <c r="S938" s="27"/>
      <c r="T938" s="27"/>
    </row>
    <row r="939" spans="1:20" ht="13.4" customHeight="1" x14ac:dyDescent="0.4">
      <c r="A939" s="84">
        <v>993</v>
      </c>
      <c r="B939" s="4" t="s">
        <v>2176</v>
      </c>
      <c r="C939" s="71" t="s">
        <v>2177</v>
      </c>
      <c r="D939" s="2">
        <v>232</v>
      </c>
      <c r="E939" s="45" t="s">
        <v>2202</v>
      </c>
      <c r="F939" s="67" t="s">
        <v>2203</v>
      </c>
      <c r="G939" s="47" t="s">
        <v>14</v>
      </c>
      <c r="H939" s="11" t="s">
        <v>2204</v>
      </c>
      <c r="I939" s="59">
        <v>11</v>
      </c>
      <c r="J939" s="120">
        <v>0.1111111111111111</v>
      </c>
      <c r="K939" s="121"/>
      <c r="L939" s="65">
        <v>4.125</v>
      </c>
      <c r="M939" s="115">
        <v>472</v>
      </c>
      <c r="N939" s="8"/>
      <c r="Q939" s="8"/>
      <c r="R939" s="99"/>
      <c r="S939" s="27"/>
      <c r="T939" s="27"/>
    </row>
    <row r="940" spans="1:20" ht="13.4" customHeight="1" x14ac:dyDescent="0.4">
      <c r="A940" s="84">
        <v>992</v>
      </c>
      <c r="B940" s="4" t="s">
        <v>2176</v>
      </c>
      <c r="C940" s="71" t="s">
        <v>2177</v>
      </c>
      <c r="D940" s="2">
        <v>231</v>
      </c>
      <c r="E940" s="45" t="s">
        <v>2205</v>
      </c>
      <c r="F940" s="67" t="s">
        <v>2206</v>
      </c>
      <c r="G940" s="47" t="s">
        <v>14</v>
      </c>
      <c r="H940" s="11" t="s">
        <v>2207</v>
      </c>
      <c r="I940" s="59">
        <v>8.6</v>
      </c>
      <c r="J940" s="120">
        <v>0.13263888888888889</v>
      </c>
      <c r="K940" s="121"/>
      <c r="L940" s="60">
        <v>2.7015706806282722</v>
      </c>
      <c r="M940" s="115">
        <v>649</v>
      </c>
      <c r="N940" s="8"/>
      <c r="Q940" s="8"/>
      <c r="R940" s="99"/>
      <c r="S940" s="27"/>
      <c r="T940" s="27"/>
    </row>
    <row r="941" spans="1:20" ht="13.4" customHeight="1" x14ac:dyDescent="0.4">
      <c r="A941" s="84">
        <v>991</v>
      </c>
      <c r="B941" s="4" t="s">
        <v>2176</v>
      </c>
      <c r="C941" s="71" t="s">
        <v>2177</v>
      </c>
      <c r="D941" s="2">
        <v>230</v>
      </c>
      <c r="E941" s="45" t="s">
        <v>2208</v>
      </c>
      <c r="F941" s="67" t="s">
        <v>2209</v>
      </c>
      <c r="G941" s="47" t="s">
        <v>14</v>
      </c>
      <c r="H941" s="11" t="s">
        <v>2210</v>
      </c>
      <c r="I941" s="59">
        <v>11</v>
      </c>
      <c r="J941" s="120">
        <v>9.0972222222222218E-2</v>
      </c>
      <c r="K941" s="121"/>
      <c r="L941" s="65">
        <v>5.0381679389312977</v>
      </c>
      <c r="M941" s="115">
        <v>224</v>
      </c>
      <c r="N941" s="8"/>
      <c r="Q941" s="8"/>
      <c r="R941" s="99"/>
      <c r="S941" s="27"/>
      <c r="T941" s="27"/>
    </row>
    <row r="942" spans="1:20" ht="13.4" customHeight="1" x14ac:dyDescent="0.4">
      <c r="A942" s="84">
        <v>990</v>
      </c>
      <c r="B942" s="4" t="s">
        <v>2176</v>
      </c>
      <c r="C942" s="71" t="s">
        <v>2177</v>
      </c>
      <c r="D942" s="2">
        <v>229</v>
      </c>
      <c r="E942" s="45" t="s">
        <v>2211</v>
      </c>
      <c r="F942" s="67" t="s">
        <v>2212</v>
      </c>
      <c r="G942" s="47" t="s">
        <v>14</v>
      </c>
      <c r="H942" s="11" t="s">
        <v>2213</v>
      </c>
      <c r="I942" s="59">
        <v>5.7</v>
      </c>
      <c r="J942" s="120">
        <v>4.3750000000000004E-2</v>
      </c>
      <c r="K942" s="121"/>
      <c r="L942" s="65">
        <v>5.4285714285714288</v>
      </c>
      <c r="M942" s="115">
        <v>83</v>
      </c>
      <c r="N942" s="8"/>
      <c r="Q942" s="8"/>
      <c r="R942" s="99"/>
      <c r="S942" s="27"/>
      <c r="T942" s="27"/>
    </row>
    <row r="943" spans="1:20" ht="13.4" customHeight="1" x14ac:dyDescent="0.4">
      <c r="A943" s="84">
        <v>989</v>
      </c>
      <c r="B943" s="4" t="s">
        <v>2176</v>
      </c>
      <c r="C943" s="71" t="s">
        <v>2177</v>
      </c>
      <c r="D943" s="2">
        <v>228</v>
      </c>
      <c r="E943" s="45" t="s">
        <v>2214</v>
      </c>
      <c r="F943" s="67" t="s">
        <v>2215</v>
      </c>
      <c r="G943" s="47" t="s">
        <v>14</v>
      </c>
      <c r="H943" s="11" t="s">
        <v>2216</v>
      </c>
      <c r="I943" s="59">
        <v>16.899999999999999</v>
      </c>
      <c r="J943" s="120">
        <v>0.19930555555555554</v>
      </c>
      <c r="K943" s="121"/>
      <c r="L943" s="60">
        <v>3.5331010452961666</v>
      </c>
      <c r="M943" s="115">
        <v>1200</v>
      </c>
      <c r="N943" s="3" t="s">
        <v>15</v>
      </c>
      <c r="Q943" s="3"/>
      <c r="R943" s="3"/>
      <c r="S943" s="27"/>
      <c r="T943" s="27"/>
    </row>
    <row r="944" spans="1:20" ht="13.4" customHeight="1" x14ac:dyDescent="0.4">
      <c r="A944" s="84">
        <v>988</v>
      </c>
      <c r="B944" s="4" t="s">
        <v>2176</v>
      </c>
      <c r="C944" s="71" t="s">
        <v>2177</v>
      </c>
      <c r="D944" s="2">
        <v>227</v>
      </c>
      <c r="E944" s="45" t="s">
        <v>2217</v>
      </c>
      <c r="F944" s="67" t="s">
        <v>2218</v>
      </c>
      <c r="G944" s="47" t="s">
        <v>14</v>
      </c>
      <c r="H944" s="11" t="s">
        <v>2219</v>
      </c>
      <c r="I944" s="59">
        <v>9.1999999999999993</v>
      </c>
      <c r="J944" s="120">
        <v>0.17013888888888887</v>
      </c>
      <c r="K944" s="121"/>
      <c r="L944" s="60">
        <v>2.2530612244897958</v>
      </c>
      <c r="M944" s="115">
        <v>781</v>
      </c>
      <c r="N944" s="8"/>
      <c r="Q944" s="8"/>
      <c r="R944" s="99"/>
      <c r="S944" s="27"/>
      <c r="T944" s="27"/>
    </row>
    <row r="945" spans="1:20" ht="13.4" customHeight="1" x14ac:dyDescent="0.4">
      <c r="A945" s="84">
        <v>987</v>
      </c>
      <c r="B945" s="4" t="s">
        <v>2176</v>
      </c>
      <c r="C945" s="71" t="s">
        <v>2177</v>
      </c>
      <c r="D945" s="2">
        <v>226</v>
      </c>
      <c r="E945" s="45" t="s">
        <v>2220</v>
      </c>
      <c r="F945" s="67" t="s">
        <v>2221</v>
      </c>
      <c r="G945" s="47" t="s">
        <v>14</v>
      </c>
      <c r="H945" s="11" t="s">
        <v>4928</v>
      </c>
      <c r="I945" s="59">
        <v>53.9</v>
      </c>
      <c r="J945" s="120">
        <v>0.17152777777777775</v>
      </c>
      <c r="K945" s="121"/>
      <c r="L945" s="63">
        <v>13.093117408906883</v>
      </c>
      <c r="M945" s="115">
        <v>402</v>
      </c>
      <c r="N945" s="8"/>
      <c r="Q945" s="8"/>
      <c r="R945" s="99"/>
      <c r="S945" s="27"/>
      <c r="T945" s="27"/>
    </row>
    <row r="946" spans="1:20" ht="13.4" customHeight="1" x14ac:dyDescent="0.4">
      <c r="A946" s="84">
        <v>986</v>
      </c>
      <c r="B946" s="4" t="s">
        <v>2176</v>
      </c>
      <c r="C946" s="71" t="s">
        <v>2177</v>
      </c>
      <c r="D946" s="2">
        <v>225</v>
      </c>
      <c r="E946" s="45" t="s">
        <v>2222</v>
      </c>
      <c r="F946" s="67" t="s">
        <v>2223</v>
      </c>
      <c r="G946" s="47" t="s">
        <v>14</v>
      </c>
      <c r="H946" s="11" t="s">
        <v>2224</v>
      </c>
      <c r="I946" s="59">
        <v>11.2</v>
      </c>
      <c r="J946" s="120">
        <v>0.25486111111111109</v>
      </c>
      <c r="K946" s="121"/>
      <c r="L946" s="60">
        <v>1.8310626702997272</v>
      </c>
      <c r="M946" s="115">
        <v>1228</v>
      </c>
      <c r="N946" s="8"/>
      <c r="Q946" s="8"/>
      <c r="R946" s="99"/>
      <c r="S946" s="27"/>
      <c r="T946" s="27"/>
    </row>
    <row r="947" spans="1:20" ht="13.4" customHeight="1" x14ac:dyDescent="0.4">
      <c r="A947" s="84">
        <v>985</v>
      </c>
      <c r="B947" s="4" t="s">
        <v>2176</v>
      </c>
      <c r="C947" s="71" t="s">
        <v>2177</v>
      </c>
      <c r="D947" s="2">
        <v>224</v>
      </c>
      <c r="E947" s="45" t="s">
        <v>2225</v>
      </c>
      <c r="F947" s="67" t="s">
        <v>2226</v>
      </c>
      <c r="G947" s="47" t="s">
        <v>14</v>
      </c>
      <c r="H947" s="11" t="s">
        <v>2227</v>
      </c>
      <c r="I947" s="59">
        <v>9.9</v>
      </c>
      <c r="J947" s="120">
        <v>0.23472222222222219</v>
      </c>
      <c r="K947" s="121"/>
      <c r="L947" s="60">
        <v>1.7573964497041421</v>
      </c>
      <c r="M947" s="115">
        <v>1232</v>
      </c>
      <c r="N947" s="8"/>
      <c r="Q947" s="8"/>
      <c r="R947" s="99"/>
      <c r="S947" s="27"/>
      <c r="T947" s="27"/>
    </row>
    <row r="948" spans="1:20" ht="13.4" customHeight="1" x14ac:dyDescent="0.4">
      <c r="A948" s="84">
        <v>984</v>
      </c>
      <c r="B948" s="4" t="s">
        <v>2176</v>
      </c>
      <c r="C948" s="71" t="s">
        <v>2177</v>
      </c>
      <c r="D948" s="2">
        <v>223</v>
      </c>
      <c r="E948" s="45" t="s">
        <v>2228</v>
      </c>
      <c r="F948" s="67" t="s">
        <v>2229</v>
      </c>
      <c r="G948" s="47" t="s">
        <v>14</v>
      </c>
      <c r="H948" s="11" t="s">
        <v>2230</v>
      </c>
      <c r="I948" s="59">
        <v>12.4</v>
      </c>
      <c r="J948" s="120">
        <v>0.1763888888888889</v>
      </c>
      <c r="K948" s="121"/>
      <c r="L948" s="60">
        <v>2.9291338582677167</v>
      </c>
      <c r="M948" s="115">
        <v>1228</v>
      </c>
      <c r="N948" s="8"/>
      <c r="Q948" s="8"/>
      <c r="R948" s="99"/>
      <c r="S948" s="27"/>
      <c r="T948" s="27"/>
    </row>
    <row r="949" spans="1:20" ht="13.4" customHeight="1" x14ac:dyDescent="0.4">
      <c r="A949" s="84">
        <v>983</v>
      </c>
      <c r="B949" s="4" t="s">
        <v>2176</v>
      </c>
      <c r="C949" s="71" t="s">
        <v>2177</v>
      </c>
      <c r="D949" s="2">
        <v>222</v>
      </c>
      <c r="E949" s="45" t="s">
        <v>2231</v>
      </c>
      <c r="F949" s="67" t="s">
        <v>2232</v>
      </c>
      <c r="G949" s="47" t="s">
        <v>14</v>
      </c>
      <c r="H949" s="11" t="s">
        <v>2233</v>
      </c>
      <c r="I949" s="59">
        <v>9.9</v>
      </c>
      <c r="J949" s="120">
        <v>9.6527777777777768E-2</v>
      </c>
      <c r="K949" s="121"/>
      <c r="L949" s="65">
        <v>4.2733812949640289</v>
      </c>
      <c r="M949" s="115">
        <v>304</v>
      </c>
      <c r="N949" s="8"/>
      <c r="Q949" s="8"/>
      <c r="R949" s="99"/>
      <c r="S949" s="27"/>
      <c r="T949" s="27"/>
    </row>
    <row r="950" spans="1:20" ht="13.4" customHeight="1" x14ac:dyDescent="0.4">
      <c r="A950" s="84">
        <v>982</v>
      </c>
      <c r="B950" s="4" t="s">
        <v>2176</v>
      </c>
      <c r="C950" s="71" t="s">
        <v>2177</v>
      </c>
      <c r="D950" s="2">
        <v>221</v>
      </c>
      <c r="E950" s="45" t="s">
        <v>2234</v>
      </c>
      <c r="F950" s="67" t="s">
        <v>2235</v>
      </c>
      <c r="G950" s="47" t="s">
        <v>14</v>
      </c>
      <c r="H950" s="11" t="s">
        <v>2236</v>
      </c>
      <c r="I950" s="59">
        <v>7.8</v>
      </c>
      <c r="J950" s="120">
        <v>8.7500000000000008E-2</v>
      </c>
      <c r="K950" s="121"/>
      <c r="L950" s="60">
        <v>3.714285714285714</v>
      </c>
      <c r="M950" s="115">
        <v>426</v>
      </c>
      <c r="N950" s="8"/>
      <c r="Q950" s="8"/>
      <c r="R950" s="99"/>
      <c r="S950" s="27"/>
      <c r="T950" s="27"/>
    </row>
    <row r="951" spans="1:20" ht="13.4" customHeight="1" x14ac:dyDescent="0.4">
      <c r="A951" s="84">
        <v>981</v>
      </c>
      <c r="B951" s="4" t="s">
        <v>2176</v>
      </c>
      <c r="C951" s="71" t="s">
        <v>2177</v>
      </c>
      <c r="D951" s="2">
        <v>220</v>
      </c>
      <c r="E951" s="45" t="s">
        <v>2237</v>
      </c>
      <c r="F951" s="67" t="s">
        <v>2238</v>
      </c>
      <c r="G951" s="47" t="s">
        <v>14</v>
      </c>
      <c r="H951" s="11" t="s">
        <v>2239</v>
      </c>
      <c r="I951" s="59">
        <v>14.6</v>
      </c>
      <c r="J951" s="120">
        <v>0.21527777777777779</v>
      </c>
      <c r="K951" s="121"/>
      <c r="L951" s="60">
        <v>2.8258064516129031</v>
      </c>
      <c r="M951" s="115">
        <v>1428</v>
      </c>
      <c r="N951" s="8"/>
      <c r="Q951" s="8"/>
      <c r="R951" s="99"/>
      <c r="S951" s="27"/>
      <c r="T951" s="27"/>
    </row>
    <row r="952" spans="1:20" ht="13.4" customHeight="1" x14ac:dyDescent="0.4">
      <c r="A952" s="84">
        <v>980</v>
      </c>
      <c r="B952" s="4" t="s">
        <v>2176</v>
      </c>
      <c r="C952" s="71" t="s">
        <v>2177</v>
      </c>
      <c r="D952" s="2">
        <v>219</v>
      </c>
      <c r="E952" s="45" t="s">
        <v>2240</v>
      </c>
      <c r="F952" s="67" t="s">
        <v>2241</v>
      </c>
      <c r="G952" s="47" t="s">
        <v>14</v>
      </c>
      <c r="H952" s="11" t="s">
        <v>2242</v>
      </c>
      <c r="I952" s="59">
        <v>10.8</v>
      </c>
      <c r="J952" s="120">
        <v>0.16527777777777777</v>
      </c>
      <c r="K952" s="121"/>
      <c r="L952" s="60">
        <v>2.7226890756302522</v>
      </c>
      <c r="M952" s="115">
        <v>1000</v>
      </c>
      <c r="N952" s="8"/>
      <c r="Q952" s="8"/>
      <c r="R952" s="99"/>
      <c r="S952" s="27"/>
      <c r="T952" s="27"/>
    </row>
    <row r="953" spans="1:20" ht="13.4" customHeight="1" x14ac:dyDescent="0.4">
      <c r="A953" s="84">
        <v>979</v>
      </c>
      <c r="B953" s="4" t="s">
        <v>2176</v>
      </c>
      <c r="C953" s="71" t="s">
        <v>2177</v>
      </c>
      <c r="D953" s="2">
        <v>218</v>
      </c>
      <c r="E953" s="45" t="s">
        <v>2243</v>
      </c>
      <c r="F953" s="67" t="s">
        <v>2244</v>
      </c>
      <c r="G953" s="47" t="s">
        <v>14</v>
      </c>
      <c r="H953" s="11" t="s">
        <v>2245</v>
      </c>
      <c r="I953" s="59">
        <v>30.4</v>
      </c>
      <c r="J953" s="120">
        <v>0.10972222222222222</v>
      </c>
      <c r="K953" s="121"/>
      <c r="L953" s="63">
        <v>11.544303797468354</v>
      </c>
      <c r="M953" s="115">
        <v>245</v>
      </c>
      <c r="N953" s="8"/>
      <c r="Q953" s="8"/>
      <c r="R953" s="99"/>
      <c r="S953" s="27"/>
      <c r="T953" s="27"/>
    </row>
    <row r="954" spans="1:20" ht="13.4" customHeight="1" x14ac:dyDescent="0.4">
      <c r="A954" s="84">
        <v>978</v>
      </c>
      <c r="B954" s="4" t="s">
        <v>2176</v>
      </c>
      <c r="C954" s="71" t="s">
        <v>2177</v>
      </c>
      <c r="D954" s="2">
        <v>217</v>
      </c>
      <c r="E954" s="45" t="s">
        <v>2246</v>
      </c>
      <c r="F954" s="67" t="s">
        <v>2247</v>
      </c>
      <c r="G954" s="47" t="s">
        <v>14</v>
      </c>
      <c r="H954" s="11" t="s">
        <v>2248</v>
      </c>
      <c r="I954" s="59">
        <v>8.9</v>
      </c>
      <c r="J954" s="120">
        <v>0.22847222222222222</v>
      </c>
      <c r="K954" s="121"/>
      <c r="L954" s="60">
        <v>1.6231003039513678</v>
      </c>
      <c r="M954" s="115">
        <v>1024</v>
      </c>
      <c r="N954" s="8"/>
      <c r="Q954" s="8"/>
      <c r="R954" s="99"/>
      <c r="S954" s="27"/>
      <c r="T954" s="27"/>
    </row>
    <row r="955" spans="1:20" ht="13.4" customHeight="1" x14ac:dyDescent="0.4">
      <c r="A955" s="84">
        <v>977</v>
      </c>
      <c r="B955" s="4" t="s">
        <v>2176</v>
      </c>
      <c r="C955" s="71" t="s">
        <v>2177</v>
      </c>
      <c r="D955" s="2">
        <v>216</v>
      </c>
      <c r="E955" s="45" t="s">
        <v>2249</v>
      </c>
      <c r="F955" s="67" t="s">
        <v>2250</v>
      </c>
      <c r="G955" s="47" t="s">
        <v>14</v>
      </c>
      <c r="H955" s="11" t="s">
        <v>4560</v>
      </c>
      <c r="I955" s="59">
        <v>52.6</v>
      </c>
      <c r="J955" s="120">
        <v>0.2076388888888889</v>
      </c>
      <c r="K955" s="121"/>
      <c r="L955" s="63">
        <v>10.555183946488295</v>
      </c>
      <c r="M955" s="115">
        <v>2196</v>
      </c>
      <c r="N955" s="8"/>
      <c r="Q955" s="8"/>
      <c r="R955" s="99"/>
      <c r="S955" s="27"/>
      <c r="T955" s="27"/>
    </row>
    <row r="956" spans="1:20" ht="13.4" customHeight="1" x14ac:dyDescent="0.4">
      <c r="A956" s="84">
        <v>976</v>
      </c>
      <c r="B956" s="4" t="s">
        <v>2176</v>
      </c>
      <c r="C956" s="71" t="s">
        <v>2177</v>
      </c>
      <c r="D956" s="2">
        <v>215</v>
      </c>
      <c r="E956" s="45" t="s">
        <v>2251</v>
      </c>
      <c r="F956" s="67" t="s">
        <v>2252</v>
      </c>
      <c r="G956" s="47" t="s">
        <v>14</v>
      </c>
      <c r="H956" s="11" t="s">
        <v>2253</v>
      </c>
      <c r="I956" s="59">
        <v>15.3</v>
      </c>
      <c r="J956" s="120">
        <v>0.28541666666666665</v>
      </c>
      <c r="K956" s="121"/>
      <c r="L956" s="60">
        <v>2.2335766423357666</v>
      </c>
      <c r="M956" s="115">
        <v>1232</v>
      </c>
      <c r="N956" s="8"/>
      <c r="Q956" s="8"/>
      <c r="R956" s="99"/>
      <c r="S956" s="27"/>
      <c r="T956" s="27"/>
    </row>
    <row r="957" spans="1:20" ht="13.4" customHeight="1" x14ac:dyDescent="0.4">
      <c r="A957" s="84">
        <v>975</v>
      </c>
      <c r="B957" s="4" t="s">
        <v>2176</v>
      </c>
      <c r="C957" s="71" t="s">
        <v>2177</v>
      </c>
      <c r="D957" s="2">
        <v>214</v>
      </c>
      <c r="E957" s="45" t="s">
        <v>2254</v>
      </c>
      <c r="F957" s="67" t="s">
        <v>2255</v>
      </c>
      <c r="G957" s="47" t="s">
        <v>14</v>
      </c>
      <c r="H957" s="11" t="s">
        <v>2256</v>
      </c>
      <c r="I957" s="59">
        <v>9.6</v>
      </c>
      <c r="J957" s="120">
        <v>0.16597222222222222</v>
      </c>
      <c r="K957" s="121"/>
      <c r="L957" s="60">
        <v>2.4100418410041837</v>
      </c>
      <c r="M957" s="115">
        <v>696</v>
      </c>
      <c r="N957" s="8"/>
      <c r="Q957" s="8"/>
      <c r="R957" s="99"/>
      <c r="S957" s="27"/>
      <c r="T957" s="27"/>
    </row>
    <row r="958" spans="1:20" ht="13.4" customHeight="1" x14ac:dyDescent="0.4">
      <c r="A958" s="84">
        <v>974</v>
      </c>
      <c r="B958" s="4" t="s">
        <v>2176</v>
      </c>
      <c r="C958" s="71" t="s">
        <v>2177</v>
      </c>
      <c r="D958" s="2">
        <v>213</v>
      </c>
      <c r="E958" s="45" t="s">
        <v>2257</v>
      </c>
      <c r="F958" s="67" t="s">
        <v>2258</v>
      </c>
      <c r="G958" s="47" t="s">
        <v>14</v>
      </c>
      <c r="H958" s="11" t="s">
        <v>2259</v>
      </c>
      <c r="I958" s="59">
        <v>7.7</v>
      </c>
      <c r="J958" s="120">
        <v>0.13263888888888889</v>
      </c>
      <c r="K958" s="121"/>
      <c r="L958" s="60">
        <v>2.418848167539267</v>
      </c>
      <c r="M958" s="115">
        <v>641</v>
      </c>
      <c r="N958" s="8"/>
      <c r="Q958" s="8"/>
      <c r="R958" s="99"/>
      <c r="S958" s="27"/>
      <c r="T958" s="27"/>
    </row>
    <row r="959" spans="1:20" ht="13.4" customHeight="1" x14ac:dyDescent="0.4">
      <c r="A959" s="84">
        <v>973</v>
      </c>
      <c r="B959" s="4" t="s">
        <v>2176</v>
      </c>
      <c r="C959" s="71" t="s">
        <v>2177</v>
      </c>
      <c r="D959" s="2">
        <v>212</v>
      </c>
      <c r="E959" s="45" t="s">
        <v>2260</v>
      </c>
      <c r="F959" s="67" t="s">
        <v>2261</v>
      </c>
      <c r="G959" s="47" t="s">
        <v>14</v>
      </c>
      <c r="H959" s="11" t="s">
        <v>2262</v>
      </c>
      <c r="I959" s="59">
        <v>44</v>
      </c>
      <c r="J959" s="120">
        <v>0.21805555555555556</v>
      </c>
      <c r="K959" s="121"/>
      <c r="L959" s="60">
        <v>8.4076433121019107</v>
      </c>
      <c r="M959" s="115">
        <v>1228</v>
      </c>
      <c r="N959" s="8"/>
      <c r="Q959" s="8"/>
      <c r="R959" s="99"/>
      <c r="S959" s="27"/>
      <c r="T959" s="27"/>
    </row>
    <row r="960" spans="1:20" ht="13.4" customHeight="1" x14ac:dyDescent="0.4">
      <c r="A960" s="84">
        <v>972</v>
      </c>
      <c r="B960" s="4" t="s">
        <v>2176</v>
      </c>
      <c r="C960" s="71" t="s">
        <v>2177</v>
      </c>
      <c r="D960" s="2">
        <v>211</v>
      </c>
      <c r="E960" s="45" t="s">
        <v>2263</v>
      </c>
      <c r="F960" s="67" t="s">
        <v>2264</v>
      </c>
      <c r="G960" s="47" t="s">
        <v>14</v>
      </c>
      <c r="H960" s="11" t="s">
        <v>2265</v>
      </c>
      <c r="I960" s="59">
        <v>13</v>
      </c>
      <c r="J960" s="120">
        <v>0.22222222222222221</v>
      </c>
      <c r="K960" s="121"/>
      <c r="L960" s="60">
        <v>2.4375</v>
      </c>
      <c r="M960" s="115">
        <v>973</v>
      </c>
      <c r="N960" s="8"/>
      <c r="Q960" s="8"/>
      <c r="R960" s="99"/>
      <c r="S960" s="27"/>
      <c r="T960" s="27"/>
    </row>
    <row r="961" spans="1:20" ht="13.4" customHeight="1" x14ac:dyDescent="0.4">
      <c r="A961" s="84">
        <v>971</v>
      </c>
      <c r="B961" s="4" t="s">
        <v>2176</v>
      </c>
      <c r="C961" s="71" t="s">
        <v>2177</v>
      </c>
      <c r="D961" s="2">
        <v>210</v>
      </c>
      <c r="E961" s="45" t="s">
        <v>2266</v>
      </c>
      <c r="F961" s="67" t="s">
        <v>2267</v>
      </c>
      <c r="G961" s="47" t="s">
        <v>14</v>
      </c>
      <c r="H961" s="11" t="s">
        <v>2268</v>
      </c>
      <c r="I961" s="59">
        <v>11.1</v>
      </c>
      <c r="J961" s="120">
        <v>0.2388888888888889</v>
      </c>
      <c r="K961" s="121"/>
      <c r="L961" s="60">
        <v>1.9360465116279069</v>
      </c>
      <c r="M961" s="115">
        <v>1332</v>
      </c>
      <c r="N961" s="8"/>
      <c r="Q961" s="8"/>
      <c r="R961" s="99"/>
      <c r="S961" s="27"/>
      <c r="T961" s="27"/>
    </row>
    <row r="962" spans="1:20" ht="13.4" customHeight="1" x14ac:dyDescent="0.4">
      <c r="A962" s="84">
        <v>970</v>
      </c>
      <c r="B962" s="4" t="s">
        <v>2176</v>
      </c>
      <c r="C962" s="71" t="s">
        <v>2177</v>
      </c>
      <c r="D962" s="2">
        <v>209</v>
      </c>
      <c r="E962" s="45" t="s">
        <v>2269</v>
      </c>
      <c r="F962" s="67" t="s">
        <v>2270</v>
      </c>
      <c r="G962" s="47" t="s">
        <v>14</v>
      </c>
      <c r="H962" s="11" t="s">
        <v>2271</v>
      </c>
      <c r="I962" s="59">
        <v>52.3</v>
      </c>
      <c r="J962" s="120">
        <v>0.15694444444444444</v>
      </c>
      <c r="K962" s="121"/>
      <c r="L962" s="63">
        <v>13.884955752212388</v>
      </c>
      <c r="M962" s="115">
        <v>467</v>
      </c>
      <c r="N962" s="8"/>
      <c r="Q962" s="8"/>
      <c r="R962" s="99"/>
      <c r="S962" s="27"/>
      <c r="T962" s="27"/>
    </row>
    <row r="963" spans="1:20" ht="13.4" customHeight="1" x14ac:dyDescent="0.4">
      <c r="A963" s="84">
        <v>969</v>
      </c>
      <c r="B963" s="4" t="s">
        <v>2176</v>
      </c>
      <c r="C963" s="71" t="s">
        <v>2177</v>
      </c>
      <c r="D963" s="2">
        <v>208</v>
      </c>
      <c r="E963" s="45" t="s">
        <v>2272</v>
      </c>
      <c r="F963" s="67" t="s">
        <v>2273</v>
      </c>
      <c r="G963" s="47" t="s">
        <v>14</v>
      </c>
      <c r="H963" s="11" t="s">
        <v>2274</v>
      </c>
      <c r="I963" s="59">
        <v>16.8</v>
      </c>
      <c r="J963" s="120">
        <v>0.24652777777777779</v>
      </c>
      <c r="K963" s="121"/>
      <c r="L963" s="60">
        <v>2.8394366197183101</v>
      </c>
      <c r="M963" s="115">
        <v>1502</v>
      </c>
      <c r="N963" s="8"/>
      <c r="Q963" s="8"/>
      <c r="R963" s="99"/>
      <c r="S963" s="27"/>
      <c r="T963" s="27"/>
    </row>
    <row r="964" spans="1:20" ht="13.4" customHeight="1" x14ac:dyDescent="0.4">
      <c r="A964" s="84">
        <v>968</v>
      </c>
      <c r="B964" s="4" t="s">
        <v>2176</v>
      </c>
      <c r="C964" s="71" t="s">
        <v>2177</v>
      </c>
      <c r="D964" s="2">
        <v>207</v>
      </c>
      <c r="E964" s="45" t="s">
        <v>2275</v>
      </c>
      <c r="F964" s="67" t="s">
        <v>2276</v>
      </c>
      <c r="G964" s="47" t="s">
        <v>14</v>
      </c>
      <c r="H964" s="11" t="s">
        <v>2277</v>
      </c>
      <c r="I964" s="59">
        <v>11.4</v>
      </c>
      <c r="J964" s="120">
        <v>0.25763888888888892</v>
      </c>
      <c r="K964" s="121"/>
      <c r="L964" s="60">
        <v>1.84366576819407</v>
      </c>
      <c r="M964" s="115">
        <v>1491</v>
      </c>
      <c r="N964" s="8"/>
      <c r="Q964" s="8"/>
      <c r="R964" s="99"/>
      <c r="S964" s="27"/>
      <c r="T964" s="27"/>
    </row>
    <row r="965" spans="1:20" ht="13.4" customHeight="1" x14ac:dyDescent="0.4">
      <c r="A965" s="84">
        <v>967</v>
      </c>
      <c r="B965" s="4" t="s">
        <v>2176</v>
      </c>
      <c r="C965" s="71" t="s">
        <v>2177</v>
      </c>
      <c r="D965" s="2">
        <v>206</v>
      </c>
      <c r="E965" s="45" t="s">
        <v>2278</v>
      </c>
      <c r="F965" s="67" t="s">
        <v>2279</v>
      </c>
      <c r="G965" s="47" t="s">
        <v>14</v>
      </c>
      <c r="H965" s="11" t="s">
        <v>2280</v>
      </c>
      <c r="I965" s="59">
        <v>15.6</v>
      </c>
      <c r="J965" s="120">
        <v>0.32708333333333334</v>
      </c>
      <c r="K965" s="121"/>
      <c r="L965" s="60">
        <v>1.9872611464968153</v>
      </c>
      <c r="M965" s="115">
        <v>1525</v>
      </c>
      <c r="N965" s="8"/>
      <c r="Q965" s="8"/>
      <c r="R965" s="99"/>
      <c r="S965" s="27"/>
      <c r="T965" s="27"/>
    </row>
    <row r="966" spans="1:20" ht="13.4" customHeight="1" x14ac:dyDescent="0.4">
      <c r="A966" s="84">
        <v>966</v>
      </c>
      <c r="B966" s="4" t="s">
        <v>2176</v>
      </c>
      <c r="C966" s="71" t="s">
        <v>2177</v>
      </c>
      <c r="D966" s="2">
        <v>205</v>
      </c>
      <c r="E966" s="45" t="s">
        <v>2281</v>
      </c>
      <c r="F966" s="67" t="s">
        <v>2282</v>
      </c>
      <c r="G966" s="47" t="s">
        <v>14</v>
      </c>
      <c r="H966" s="11" t="s">
        <v>2283</v>
      </c>
      <c r="I966" s="59">
        <v>84.6</v>
      </c>
      <c r="J966" s="120">
        <v>0.30486111111111108</v>
      </c>
      <c r="K966" s="121"/>
      <c r="L966" s="63">
        <v>11.5626423690205</v>
      </c>
      <c r="M966" s="115">
        <v>2867</v>
      </c>
      <c r="N966" s="8"/>
      <c r="Q966" s="8"/>
      <c r="R966" s="99"/>
      <c r="S966" s="27"/>
      <c r="T966" s="27"/>
    </row>
    <row r="967" spans="1:20" ht="13.4" customHeight="1" x14ac:dyDescent="0.4">
      <c r="A967" s="84">
        <v>965</v>
      </c>
      <c r="B967" s="4" t="s">
        <v>2176</v>
      </c>
      <c r="C967" s="71" t="s">
        <v>2177</v>
      </c>
      <c r="D967" s="2">
        <v>204</v>
      </c>
      <c r="E967" s="45" t="s">
        <v>2284</v>
      </c>
      <c r="F967" s="67" t="s">
        <v>2285</v>
      </c>
      <c r="G967" s="47" t="s">
        <v>14</v>
      </c>
      <c r="H967" s="11" t="s">
        <v>4559</v>
      </c>
      <c r="I967" s="59">
        <v>39.299999999999997</v>
      </c>
      <c r="J967" s="120">
        <v>0.12430555555555556</v>
      </c>
      <c r="K967" s="121"/>
      <c r="L967" s="63">
        <v>13.173184357541899</v>
      </c>
      <c r="M967" s="115">
        <v>912</v>
      </c>
      <c r="N967" s="8"/>
      <c r="Q967" s="8"/>
      <c r="R967" s="99"/>
      <c r="S967" s="27"/>
      <c r="T967" s="27"/>
    </row>
    <row r="968" spans="1:20" ht="13.4" customHeight="1" x14ac:dyDescent="0.4">
      <c r="A968" s="84">
        <v>964</v>
      </c>
      <c r="B968" s="4" t="s">
        <v>2176</v>
      </c>
      <c r="C968" s="71" t="s">
        <v>2177</v>
      </c>
      <c r="D968" s="2">
        <v>203</v>
      </c>
      <c r="E968" s="45" t="s">
        <v>2286</v>
      </c>
      <c r="F968" s="67" t="s">
        <v>2287</v>
      </c>
      <c r="G968" s="47" t="s">
        <v>14</v>
      </c>
      <c r="H968" s="11" t="s">
        <v>2288</v>
      </c>
      <c r="I968" s="59">
        <v>24.7</v>
      </c>
      <c r="J968" s="120">
        <v>7.4999999999999997E-2</v>
      </c>
      <c r="K968" s="121"/>
      <c r="L968" s="63">
        <v>13.722222222222223</v>
      </c>
      <c r="M968" s="115">
        <v>258</v>
      </c>
      <c r="N968" s="8"/>
      <c r="Q968" s="8"/>
      <c r="R968" s="99"/>
      <c r="S968" s="27"/>
      <c r="T968" s="27"/>
    </row>
    <row r="969" spans="1:20" ht="13.4" customHeight="1" x14ac:dyDescent="0.4">
      <c r="A969" s="84">
        <v>963</v>
      </c>
      <c r="B969" s="4" t="s">
        <v>2176</v>
      </c>
      <c r="C969" s="71" t="s">
        <v>2177</v>
      </c>
      <c r="D969" s="2">
        <v>202</v>
      </c>
      <c r="E969" s="45" t="s">
        <v>2289</v>
      </c>
      <c r="F969" s="67" t="s">
        <v>2290</v>
      </c>
      <c r="G969" s="47" t="s">
        <v>14</v>
      </c>
      <c r="H969" s="11" t="s">
        <v>2291</v>
      </c>
      <c r="I969" s="59">
        <v>7.8</v>
      </c>
      <c r="J969" s="120">
        <v>0.23680555555555557</v>
      </c>
      <c r="K969" s="121"/>
      <c r="L969" s="60">
        <v>1.3724340175953078</v>
      </c>
      <c r="M969" s="115">
        <v>1037</v>
      </c>
      <c r="N969" s="8"/>
      <c r="Q969" s="8"/>
      <c r="R969" s="99"/>
      <c r="S969" s="27"/>
      <c r="T969" s="27"/>
    </row>
    <row r="970" spans="1:20" ht="13.4" customHeight="1" x14ac:dyDescent="0.4">
      <c r="A970" s="84">
        <v>962</v>
      </c>
      <c r="B970" s="4" t="s">
        <v>2176</v>
      </c>
      <c r="C970" s="71" t="s">
        <v>2177</v>
      </c>
      <c r="D970" s="2">
        <v>201</v>
      </c>
      <c r="E970" s="45" t="s">
        <v>2292</v>
      </c>
      <c r="F970" s="67" t="s">
        <v>2293</v>
      </c>
      <c r="G970" s="47" t="s">
        <v>14</v>
      </c>
      <c r="H970" s="11" t="s">
        <v>2294</v>
      </c>
      <c r="I970" s="59">
        <v>12.8</v>
      </c>
      <c r="J970" s="120">
        <v>0.17222222222222225</v>
      </c>
      <c r="K970" s="121"/>
      <c r="L970" s="60">
        <v>3.096774193548387</v>
      </c>
      <c r="M970" s="115">
        <v>1098</v>
      </c>
      <c r="N970" s="8"/>
      <c r="Q970" s="8"/>
      <c r="R970" s="99"/>
      <c r="S970" s="27"/>
      <c r="T970" s="27"/>
    </row>
    <row r="971" spans="1:20" ht="13.4" customHeight="1" x14ac:dyDescent="0.4">
      <c r="A971" s="84">
        <v>961</v>
      </c>
      <c r="B971" s="4" t="s">
        <v>2176</v>
      </c>
      <c r="C971" s="71" t="s">
        <v>2177</v>
      </c>
      <c r="D971" s="2">
        <v>200</v>
      </c>
      <c r="E971" s="45" t="s">
        <v>2295</v>
      </c>
      <c r="F971" s="67" t="s">
        <v>2296</v>
      </c>
      <c r="G971" s="47" t="s">
        <v>14</v>
      </c>
      <c r="H971" s="11" t="s">
        <v>2297</v>
      </c>
      <c r="I971" s="59">
        <v>13</v>
      </c>
      <c r="J971" s="120">
        <v>0.11597222222222221</v>
      </c>
      <c r="K971" s="121"/>
      <c r="L971" s="65">
        <v>4.6706586826347305</v>
      </c>
      <c r="M971" s="115">
        <v>127</v>
      </c>
      <c r="N971" s="8"/>
      <c r="Q971" s="8"/>
      <c r="R971" s="99"/>
      <c r="S971" s="27"/>
      <c r="T971" s="27"/>
    </row>
    <row r="972" spans="1:20" ht="13.4" customHeight="1" x14ac:dyDescent="0.4">
      <c r="A972" s="84">
        <v>960</v>
      </c>
      <c r="B972" s="4" t="s">
        <v>2176</v>
      </c>
      <c r="C972" s="71" t="s">
        <v>2177</v>
      </c>
      <c r="D972" s="2">
        <v>199</v>
      </c>
      <c r="E972" s="45" t="s">
        <v>2298</v>
      </c>
      <c r="F972" s="67" t="s">
        <v>2299</v>
      </c>
      <c r="G972" s="47" t="s">
        <v>14</v>
      </c>
      <c r="H972" s="11" t="s">
        <v>2300</v>
      </c>
      <c r="I972" s="59">
        <v>46.7</v>
      </c>
      <c r="J972" s="120">
        <v>0.13333333333333333</v>
      </c>
      <c r="K972" s="121"/>
      <c r="L972" s="63">
        <v>14.593750000000002</v>
      </c>
      <c r="M972" s="115">
        <v>331</v>
      </c>
      <c r="N972" s="8"/>
      <c r="Q972" s="8"/>
      <c r="R972" s="99"/>
      <c r="S972" s="27"/>
      <c r="T972" s="27"/>
    </row>
    <row r="973" spans="1:20" ht="13.4" customHeight="1" x14ac:dyDescent="0.4">
      <c r="A973" s="84">
        <v>959</v>
      </c>
      <c r="B973" s="4" t="s">
        <v>2176</v>
      </c>
      <c r="C973" s="71" t="s">
        <v>2177</v>
      </c>
      <c r="D973" s="2">
        <v>198</v>
      </c>
      <c r="E973" s="45" t="s">
        <v>2301</v>
      </c>
      <c r="F973" s="67" t="s">
        <v>2302</v>
      </c>
      <c r="G973" s="47" t="s">
        <v>14</v>
      </c>
      <c r="H973" s="11" t="s">
        <v>2303</v>
      </c>
      <c r="I973" s="59">
        <v>14.3</v>
      </c>
      <c r="J973" s="120">
        <v>0.23333333333333331</v>
      </c>
      <c r="K973" s="121"/>
      <c r="L973" s="60">
        <v>2.5535714285714288</v>
      </c>
      <c r="M973" s="115">
        <v>1116</v>
      </c>
      <c r="N973" s="8"/>
      <c r="Q973" s="8"/>
      <c r="R973" s="99"/>
      <c r="S973" s="27"/>
      <c r="T973" s="27"/>
    </row>
    <row r="974" spans="1:20" ht="13.4" customHeight="1" x14ac:dyDescent="0.4">
      <c r="A974" s="84">
        <v>958</v>
      </c>
      <c r="B974" s="4" t="s">
        <v>2176</v>
      </c>
      <c r="C974" s="71" t="s">
        <v>2177</v>
      </c>
      <c r="D974" s="2">
        <v>197</v>
      </c>
      <c r="E974" s="45" t="s">
        <v>2304</v>
      </c>
      <c r="F974" s="67" t="s">
        <v>2305</v>
      </c>
      <c r="G974" s="47" t="s">
        <v>14</v>
      </c>
      <c r="H974" s="11" t="s">
        <v>2306</v>
      </c>
      <c r="I974" s="59">
        <v>7.1</v>
      </c>
      <c r="J974" s="120">
        <v>0.15694444444444444</v>
      </c>
      <c r="K974" s="121"/>
      <c r="L974" s="60">
        <v>1.8849557522123894</v>
      </c>
      <c r="M974" s="115">
        <v>755</v>
      </c>
      <c r="N974" s="8"/>
      <c r="Q974" s="8"/>
      <c r="R974" s="99"/>
      <c r="S974" s="27"/>
      <c r="T974" s="27"/>
    </row>
    <row r="975" spans="1:20" ht="13.4" customHeight="1" x14ac:dyDescent="0.4">
      <c r="A975" s="84">
        <v>957</v>
      </c>
      <c r="B975" s="4" t="s">
        <v>2176</v>
      </c>
      <c r="C975" s="71" t="s">
        <v>2177</v>
      </c>
      <c r="D975" s="2">
        <v>196</v>
      </c>
      <c r="E975" s="45" t="s">
        <v>2307</v>
      </c>
      <c r="F975" s="67" t="s">
        <v>2308</v>
      </c>
      <c r="G975" s="47" t="s">
        <v>14</v>
      </c>
      <c r="H975" s="11" t="s">
        <v>2309</v>
      </c>
      <c r="I975" s="59">
        <v>51.8</v>
      </c>
      <c r="J975" s="120">
        <v>0.15138888888888888</v>
      </c>
      <c r="K975" s="121"/>
      <c r="L975" s="63">
        <v>14.256880733944953</v>
      </c>
      <c r="M975" s="115">
        <v>340</v>
      </c>
      <c r="N975" s="8"/>
      <c r="Q975" s="8"/>
      <c r="R975" s="99"/>
      <c r="S975" s="27"/>
      <c r="T975" s="27"/>
    </row>
    <row r="976" spans="1:20" ht="13.4" customHeight="1" x14ac:dyDescent="0.4">
      <c r="A976" s="84">
        <v>956</v>
      </c>
      <c r="B976" s="4" t="s">
        <v>2176</v>
      </c>
      <c r="C976" s="71" t="s">
        <v>2177</v>
      </c>
      <c r="D976" s="2">
        <v>195</v>
      </c>
      <c r="E976" s="45" t="s">
        <v>2310</v>
      </c>
      <c r="F976" s="67" t="s">
        <v>2311</v>
      </c>
      <c r="G976" s="47" t="s">
        <v>14</v>
      </c>
      <c r="H976" s="11" t="s">
        <v>4799</v>
      </c>
      <c r="I976" s="59">
        <v>13.8</v>
      </c>
      <c r="J976" s="120">
        <v>0.26944444444444443</v>
      </c>
      <c r="K976" s="121"/>
      <c r="L976" s="60">
        <v>2.134020618556701</v>
      </c>
      <c r="M976" s="115">
        <v>1254</v>
      </c>
      <c r="N976" s="8"/>
      <c r="Q976" s="8"/>
      <c r="R976" s="99"/>
      <c r="S976" s="27"/>
      <c r="T976" s="27"/>
    </row>
    <row r="977" spans="1:20" ht="13.4" customHeight="1" x14ac:dyDescent="0.4">
      <c r="A977" s="84">
        <v>955</v>
      </c>
      <c r="B977" s="4" t="s">
        <v>2176</v>
      </c>
      <c r="C977" s="71" t="s">
        <v>2177</v>
      </c>
      <c r="D977" s="2">
        <v>194</v>
      </c>
      <c r="E977" s="45" t="s">
        <v>2312</v>
      </c>
      <c r="F977" s="67" t="s">
        <v>2313</v>
      </c>
      <c r="G977" s="47" t="s">
        <v>14</v>
      </c>
      <c r="H977" s="11" t="s">
        <v>2314</v>
      </c>
      <c r="I977" s="59">
        <v>11</v>
      </c>
      <c r="J977" s="120">
        <v>0.20208333333333331</v>
      </c>
      <c r="K977" s="121"/>
      <c r="L977" s="60">
        <v>2.268041237113402</v>
      </c>
      <c r="M977" s="115">
        <v>1079</v>
      </c>
      <c r="N977" s="8"/>
      <c r="Q977" s="8"/>
      <c r="R977" s="99"/>
      <c r="S977" s="27"/>
      <c r="T977" s="27"/>
    </row>
    <row r="978" spans="1:20" ht="13.4" customHeight="1" x14ac:dyDescent="0.4">
      <c r="A978" s="84">
        <v>954</v>
      </c>
      <c r="B978" s="4" t="s">
        <v>2176</v>
      </c>
      <c r="C978" s="71" t="s">
        <v>2177</v>
      </c>
      <c r="D978" s="2">
        <v>193</v>
      </c>
      <c r="E978" s="45" t="s">
        <v>2315</v>
      </c>
      <c r="F978" s="67" t="s">
        <v>2316</v>
      </c>
      <c r="G978" s="47" t="s">
        <v>14</v>
      </c>
      <c r="H978" s="11" t="s">
        <v>2317</v>
      </c>
      <c r="I978" s="59">
        <v>12.6</v>
      </c>
      <c r="J978" s="120">
        <v>0.1125</v>
      </c>
      <c r="K978" s="121"/>
      <c r="L978" s="65">
        <v>4.666666666666667</v>
      </c>
      <c r="M978" s="115">
        <v>166</v>
      </c>
      <c r="N978" s="8"/>
      <c r="Q978" s="8"/>
      <c r="R978" s="99"/>
      <c r="S978" s="27"/>
      <c r="T978" s="27"/>
    </row>
    <row r="979" spans="1:20" ht="13.4" customHeight="1" x14ac:dyDescent="0.4">
      <c r="A979" s="84">
        <v>953</v>
      </c>
      <c r="B979" s="4" t="s">
        <v>2176</v>
      </c>
      <c r="C979" s="71" t="s">
        <v>2177</v>
      </c>
      <c r="D979" s="2">
        <v>192</v>
      </c>
      <c r="E979" s="45" t="s">
        <v>2318</v>
      </c>
      <c r="F979" s="67" t="s">
        <v>2319</v>
      </c>
      <c r="G979" s="47" t="s">
        <v>14</v>
      </c>
      <c r="H979" s="11" t="s">
        <v>4614</v>
      </c>
      <c r="I979" s="59">
        <v>40.700000000000003</v>
      </c>
      <c r="J979" s="120">
        <v>0.18888888888888888</v>
      </c>
      <c r="K979" s="121"/>
      <c r="L979" s="60">
        <v>8.9779411764705888</v>
      </c>
      <c r="M979" s="115">
        <v>806</v>
      </c>
      <c r="N979" s="8"/>
      <c r="Q979" s="8"/>
      <c r="R979" s="99"/>
      <c r="S979" s="27"/>
      <c r="T979" s="27"/>
    </row>
    <row r="980" spans="1:20" ht="13.4" customHeight="1" x14ac:dyDescent="0.4">
      <c r="A980" s="84">
        <v>952</v>
      </c>
      <c r="B980" s="4" t="s">
        <v>2176</v>
      </c>
      <c r="C980" s="71" t="s">
        <v>2177</v>
      </c>
      <c r="D980" s="2">
        <v>191</v>
      </c>
      <c r="E980" s="45" t="s">
        <v>2320</v>
      </c>
      <c r="F980" s="67" t="s">
        <v>2321</v>
      </c>
      <c r="G980" s="47" t="s">
        <v>14</v>
      </c>
      <c r="H980" s="11" t="s">
        <v>2322</v>
      </c>
      <c r="I980" s="59">
        <v>22.4</v>
      </c>
      <c r="J980" s="120">
        <v>0.13819444444444443</v>
      </c>
      <c r="K980" s="121"/>
      <c r="L980" s="60">
        <v>6.7537688442211046</v>
      </c>
      <c r="M980" s="115">
        <v>557</v>
      </c>
      <c r="N980" s="8"/>
      <c r="Q980" s="8"/>
      <c r="R980" s="99"/>
      <c r="S980" s="27"/>
      <c r="T980" s="27"/>
    </row>
    <row r="981" spans="1:20" ht="13.4" customHeight="1" x14ac:dyDescent="0.4">
      <c r="A981" s="84">
        <v>951</v>
      </c>
      <c r="B981" s="4" t="s">
        <v>2176</v>
      </c>
      <c r="C981" s="71" t="s">
        <v>2177</v>
      </c>
      <c r="D981" s="2">
        <v>190</v>
      </c>
      <c r="E981" s="45" t="s">
        <v>2323</v>
      </c>
      <c r="F981" s="67" t="s">
        <v>2324</v>
      </c>
      <c r="G981" s="47" t="s">
        <v>14</v>
      </c>
      <c r="H981" s="11" t="s">
        <v>4588</v>
      </c>
      <c r="I981" s="59">
        <v>16.100000000000001</v>
      </c>
      <c r="J981" s="120">
        <v>0.26805555555555555</v>
      </c>
      <c r="K981" s="121"/>
      <c r="L981" s="60">
        <v>2.5025906735751295</v>
      </c>
      <c r="M981" s="115">
        <v>1451</v>
      </c>
      <c r="N981" s="8"/>
      <c r="Q981" s="8"/>
      <c r="R981" s="99"/>
      <c r="S981" s="27"/>
      <c r="T981" s="27"/>
    </row>
    <row r="982" spans="1:20" ht="13.4" customHeight="1" x14ac:dyDescent="0.4">
      <c r="A982" s="84">
        <v>950</v>
      </c>
      <c r="B982" s="4" t="s">
        <v>2176</v>
      </c>
      <c r="C982" s="71" t="s">
        <v>2177</v>
      </c>
      <c r="D982" s="2">
        <v>189</v>
      </c>
      <c r="E982" s="45" t="s">
        <v>2325</v>
      </c>
      <c r="F982" s="67" t="s">
        <v>2326</v>
      </c>
      <c r="G982" s="47" t="s">
        <v>14</v>
      </c>
      <c r="H982" s="11" t="s">
        <v>2327</v>
      </c>
      <c r="I982" s="59">
        <v>13.6</v>
      </c>
      <c r="J982" s="120">
        <v>0.17708333333333334</v>
      </c>
      <c r="K982" s="121"/>
      <c r="L982" s="60">
        <v>3.1999999999999997</v>
      </c>
      <c r="M982" s="115">
        <v>643</v>
      </c>
      <c r="N982" s="8"/>
      <c r="Q982" s="8"/>
      <c r="R982" s="99"/>
      <c r="S982" s="27"/>
      <c r="T982" s="27"/>
    </row>
    <row r="983" spans="1:20" ht="13.4" customHeight="1" x14ac:dyDescent="0.4">
      <c r="A983" s="84">
        <v>949</v>
      </c>
      <c r="B983" s="4" t="s">
        <v>2176</v>
      </c>
      <c r="C983" s="71" t="s">
        <v>2177</v>
      </c>
      <c r="D983" s="2">
        <v>188</v>
      </c>
      <c r="E983" s="45" t="s">
        <v>2328</v>
      </c>
      <c r="F983" s="67" t="s">
        <v>2329</v>
      </c>
      <c r="G983" s="47" t="s">
        <v>14</v>
      </c>
      <c r="H983" s="11" t="s">
        <v>2330</v>
      </c>
      <c r="I983" s="59">
        <v>109.6</v>
      </c>
      <c r="J983" s="120">
        <v>0.29375000000000001</v>
      </c>
      <c r="K983" s="121"/>
      <c r="L983" s="63">
        <v>15.546099290780139</v>
      </c>
      <c r="M983" s="115">
        <v>737</v>
      </c>
      <c r="N983" s="8"/>
      <c r="Q983" s="8"/>
      <c r="R983" s="99"/>
      <c r="S983" s="27"/>
      <c r="T983" s="27"/>
    </row>
    <row r="984" spans="1:20" ht="13.4" customHeight="1" x14ac:dyDescent="0.4">
      <c r="A984" s="84">
        <v>948</v>
      </c>
      <c r="B984" s="4" t="s">
        <v>2176</v>
      </c>
      <c r="C984" s="71" t="s">
        <v>2177</v>
      </c>
      <c r="D984" s="2">
        <v>187</v>
      </c>
      <c r="E984" s="45" t="s">
        <v>2331</v>
      </c>
      <c r="F984" s="67" t="s">
        <v>2332</v>
      </c>
      <c r="G984" s="47" t="s">
        <v>14</v>
      </c>
      <c r="H984" s="11" t="s">
        <v>2333</v>
      </c>
      <c r="I984" s="59">
        <v>11.9</v>
      </c>
      <c r="J984" s="120">
        <v>0.22847222222222222</v>
      </c>
      <c r="K984" s="121"/>
      <c r="L984" s="60">
        <v>2.1702127659574466</v>
      </c>
      <c r="M984" s="115">
        <v>1164</v>
      </c>
      <c r="N984" s="8"/>
      <c r="Q984" s="8"/>
      <c r="R984" s="99"/>
      <c r="S984" s="27"/>
      <c r="T984" s="27"/>
    </row>
    <row r="985" spans="1:20" ht="13.4" customHeight="1" x14ac:dyDescent="0.4">
      <c r="A985" s="84">
        <v>947</v>
      </c>
      <c r="B985" s="4" t="s">
        <v>2176</v>
      </c>
      <c r="C985" s="71" t="s">
        <v>2177</v>
      </c>
      <c r="D985" s="2">
        <v>186</v>
      </c>
      <c r="E985" s="45" t="s">
        <v>2334</v>
      </c>
      <c r="F985" s="67" t="s">
        <v>2335</v>
      </c>
      <c r="G985" s="47" t="s">
        <v>14</v>
      </c>
      <c r="H985" s="11" t="s">
        <v>2336</v>
      </c>
      <c r="I985" s="59">
        <v>11.2</v>
      </c>
      <c r="J985" s="120">
        <v>0.14305555555555557</v>
      </c>
      <c r="K985" s="121"/>
      <c r="L985" s="60">
        <v>3.262135922330097</v>
      </c>
      <c r="M985" s="115">
        <v>732</v>
      </c>
      <c r="N985" s="8"/>
      <c r="Q985" s="8"/>
      <c r="R985" s="99"/>
      <c r="S985" s="27"/>
      <c r="T985" s="27"/>
    </row>
    <row r="986" spans="1:20" ht="13.4" customHeight="1" x14ac:dyDescent="0.4">
      <c r="A986" s="84">
        <v>946</v>
      </c>
      <c r="B986" s="4" t="s">
        <v>2176</v>
      </c>
      <c r="C986" s="71" t="s">
        <v>2177</v>
      </c>
      <c r="D986" s="2">
        <v>185</v>
      </c>
      <c r="E986" s="45" t="s">
        <v>2337</v>
      </c>
      <c r="F986" s="67" t="s">
        <v>2338</v>
      </c>
      <c r="G986" s="47" t="s">
        <v>14</v>
      </c>
      <c r="H986" s="11" t="s">
        <v>2339</v>
      </c>
      <c r="I986" s="59">
        <v>13.9</v>
      </c>
      <c r="J986" s="120">
        <v>0.2388888888888889</v>
      </c>
      <c r="K986" s="121"/>
      <c r="L986" s="60">
        <v>2.4244186046511627</v>
      </c>
      <c r="M986" s="115">
        <v>1398</v>
      </c>
      <c r="N986" s="8"/>
      <c r="Q986" s="8"/>
      <c r="R986" s="99"/>
      <c r="S986" s="27"/>
      <c r="T986" s="27"/>
    </row>
    <row r="987" spans="1:20" ht="13.4" customHeight="1" x14ac:dyDescent="0.4">
      <c r="A987" s="84">
        <v>945</v>
      </c>
      <c r="B987" s="4" t="s">
        <v>2176</v>
      </c>
      <c r="C987" s="71" t="s">
        <v>2177</v>
      </c>
      <c r="D987" s="2">
        <v>184</v>
      </c>
      <c r="E987" s="45" t="s">
        <v>2340</v>
      </c>
      <c r="F987" s="67" t="s">
        <v>2341</v>
      </c>
      <c r="G987" s="47" t="s">
        <v>14</v>
      </c>
      <c r="H987" s="11" t="s">
        <v>2342</v>
      </c>
      <c r="I987" s="59">
        <v>12.7</v>
      </c>
      <c r="J987" s="120">
        <v>0.21319444444444444</v>
      </c>
      <c r="K987" s="121"/>
      <c r="L987" s="60">
        <v>2.4820846905537457</v>
      </c>
      <c r="M987" s="115">
        <v>1195</v>
      </c>
      <c r="N987" s="8"/>
      <c r="Q987" s="8"/>
      <c r="R987" s="99"/>
      <c r="S987" s="27"/>
      <c r="T987" s="27"/>
    </row>
    <row r="988" spans="1:20" ht="13.4" customHeight="1" x14ac:dyDescent="0.4">
      <c r="A988" s="84">
        <v>944</v>
      </c>
      <c r="B988" s="4" t="s">
        <v>2176</v>
      </c>
      <c r="C988" s="71" t="s">
        <v>2177</v>
      </c>
      <c r="D988" s="2">
        <v>183</v>
      </c>
      <c r="E988" s="45" t="s">
        <v>2343</v>
      </c>
      <c r="F988" s="67" t="s">
        <v>2344</v>
      </c>
      <c r="G988" s="47" t="s">
        <v>14</v>
      </c>
      <c r="H988" s="11" t="s">
        <v>2345</v>
      </c>
      <c r="I988" s="59">
        <v>31.6</v>
      </c>
      <c r="J988" s="120">
        <v>0.13125000000000001</v>
      </c>
      <c r="K988" s="121"/>
      <c r="L988" s="63">
        <v>10.031746031746032</v>
      </c>
      <c r="M988" s="115">
        <v>302</v>
      </c>
      <c r="N988" s="8"/>
      <c r="Q988" s="8"/>
      <c r="R988" s="99"/>
      <c r="S988" s="27"/>
      <c r="T988" s="27"/>
    </row>
    <row r="989" spans="1:20" ht="13.4" customHeight="1" x14ac:dyDescent="0.4">
      <c r="A989" s="84">
        <v>943</v>
      </c>
      <c r="B989" s="4" t="s">
        <v>2176</v>
      </c>
      <c r="C989" s="71" t="s">
        <v>2177</v>
      </c>
      <c r="D989" s="2">
        <v>182</v>
      </c>
      <c r="E989" s="45" t="s">
        <v>2346</v>
      </c>
      <c r="F989" s="67" t="s">
        <v>2347</v>
      </c>
      <c r="G989" s="47" t="s">
        <v>14</v>
      </c>
      <c r="H989" s="11" t="s">
        <v>2348</v>
      </c>
      <c r="I989" s="59">
        <v>62.6</v>
      </c>
      <c r="J989" s="120">
        <v>0.17430555555555557</v>
      </c>
      <c r="K989" s="121"/>
      <c r="L989" s="63">
        <v>14.96414342629482</v>
      </c>
      <c r="M989" s="115">
        <v>751</v>
      </c>
      <c r="N989" s="8"/>
      <c r="Q989" s="8"/>
      <c r="R989" s="99"/>
      <c r="S989" s="27"/>
      <c r="T989" s="27"/>
    </row>
    <row r="990" spans="1:20" ht="13.4" customHeight="1" x14ac:dyDescent="0.4">
      <c r="A990" s="84">
        <v>942</v>
      </c>
      <c r="B990" s="4" t="s">
        <v>2176</v>
      </c>
      <c r="C990" s="71" t="s">
        <v>2177</v>
      </c>
      <c r="D990" s="2">
        <v>181</v>
      </c>
      <c r="E990" s="45" t="s">
        <v>2349</v>
      </c>
      <c r="F990" s="67" t="s">
        <v>2350</v>
      </c>
      <c r="G990" s="47" t="s">
        <v>14</v>
      </c>
      <c r="H990" s="11" t="s">
        <v>2351</v>
      </c>
      <c r="I990" s="59">
        <v>15.1</v>
      </c>
      <c r="J990" s="120">
        <v>0.25138888888888888</v>
      </c>
      <c r="K990" s="121"/>
      <c r="L990" s="60">
        <v>2.5027624309392267</v>
      </c>
      <c r="M990" s="115">
        <v>1435</v>
      </c>
      <c r="N990" s="8"/>
      <c r="Q990" s="8"/>
      <c r="R990" s="99"/>
      <c r="S990" s="27"/>
      <c r="T990" s="27"/>
    </row>
    <row r="991" spans="1:20" ht="13.4" customHeight="1" x14ac:dyDescent="0.4">
      <c r="A991" s="84">
        <v>941</v>
      </c>
      <c r="B991" s="4" t="s">
        <v>2176</v>
      </c>
      <c r="C991" s="71" t="s">
        <v>2177</v>
      </c>
      <c r="D991" s="2">
        <v>180</v>
      </c>
      <c r="E991" s="45" t="s">
        <v>2352</v>
      </c>
      <c r="F991" s="67" t="s">
        <v>2353</v>
      </c>
      <c r="G991" s="47" t="s">
        <v>14</v>
      </c>
      <c r="H991" s="11" t="s">
        <v>2354</v>
      </c>
      <c r="I991" s="59">
        <v>7.8</v>
      </c>
      <c r="J991" s="120">
        <v>0.1013888888888889</v>
      </c>
      <c r="K991" s="121"/>
      <c r="L991" s="60">
        <v>3.2054794520547945</v>
      </c>
      <c r="M991" s="115">
        <v>538</v>
      </c>
      <c r="N991" s="3" t="s">
        <v>15</v>
      </c>
      <c r="Q991" s="3"/>
      <c r="R991" s="3"/>
      <c r="S991" s="27"/>
      <c r="T991" s="27"/>
    </row>
    <row r="992" spans="1:20" ht="13.4" customHeight="1" x14ac:dyDescent="0.4">
      <c r="A992" s="84">
        <v>940</v>
      </c>
      <c r="B992" s="4" t="s">
        <v>2176</v>
      </c>
      <c r="C992" s="71" t="s">
        <v>2177</v>
      </c>
      <c r="D992" s="2">
        <v>179</v>
      </c>
      <c r="E992" s="45" t="s">
        <v>2355</v>
      </c>
      <c r="F992" s="67" t="s">
        <v>2356</v>
      </c>
      <c r="G992" s="47" t="s">
        <v>14</v>
      </c>
      <c r="H992" s="11" t="s">
        <v>2357</v>
      </c>
      <c r="I992" s="59">
        <v>11.3</v>
      </c>
      <c r="J992" s="120">
        <v>0.20416666666666669</v>
      </c>
      <c r="K992" s="121"/>
      <c r="L992" s="60">
        <v>2.306122448979592</v>
      </c>
      <c r="M992" s="115">
        <v>927</v>
      </c>
      <c r="N992" s="8"/>
      <c r="Q992" s="8"/>
      <c r="R992" s="99"/>
      <c r="S992" s="27"/>
      <c r="T992" s="27"/>
    </row>
    <row r="993" spans="1:20" ht="13.4" customHeight="1" x14ac:dyDescent="0.4">
      <c r="A993" s="84">
        <v>939</v>
      </c>
      <c r="B993" s="4" t="s">
        <v>2176</v>
      </c>
      <c r="C993" s="71" t="s">
        <v>2177</v>
      </c>
      <c r="D993" s="2">
        <v>178</v>
      </c>
      <c r="E993" s="45" t="s">
        <v>2358</v>
      </c>
      <c r="F993" s="67" t="s">
        <v>2359</v>
      </c>
      <c r="G993" s="47" t="s">
        <v>14</v>
      </c>
      <c r="H993" s="11" t="s">
        <v>2360</v>
      </c>
      <c r="I993" s="59">
        <v>13</v>
      </c>
      <c r="J993" s="120">
        <v>0.19097222222222221</v>
      </c>
      <c r="K993" s="121"/>
      <c r="L993" s="60">
        <v>2.8363636363636364</v>
      </c>
      <c r="M993" s="115">
        <v>1151</v>
      </c>
      <c r="N993" s="8"/>
      <c r="Q993" s="8"/>
      <c r="R993" s="99"/>
      <c r="S993" s="27"/>
      <c r="T993" s="27"/>
    </row>
    <row r="994" spans="1:20" ht="13.4" customHeight="1" x14ac:dyDescent="0.4">
      <c r="A994" s="84">
        <v>938</v>
      </c>
      <c r="B994" s="4" t="s">
        <v>2176</v>
      </c>
      <c r="C994" s="71" t="s">
        <v>2177</v>
      </c>
      <c r="D994" s="2">
        <v>177</v>
      </c>
      <c r="E994" s="45" t="s">
        <v>2361</v>
      </c>
      <c r="F994" s="67" t="s">
        <v>2362</v>
      </c>
      <c r="G994" s="47" t="s">
        <v>14</v>
      </c>
      <c r="H994" s="11" t="s">
        <v>2363</v>
      </c>
      <c r="I994" s="59">
        <v>17</v>
      </c>
      <c r="J994" s="120">
        <v>0.25625000000000003</v>
      </c>
      <c r="K994" s="121"/>
      <c r="L994" s="60">
        <v>2.7642276422764227</v>
      </c>
      <c r="M994" s="115">
        <v>1571</v>
      </c>
      <c r="N994" s="8"/>
      <c r="Q994" s="8"/>
      <c r="R994" s="99"/>
      <c r="S994" s="27"/>
      <c r="T994" s="27"/>
    </row>
    <row r="995" spans="1:20" ht="13.4" customHeight="1" x14ac:dyDescent="0.4">
      <c r="A995" s="84">
        <v>937</v>
      </c>
      <c r="B995" s="4" t="s">
        <v>2176</v>
      </c>
      <c r="C995" s="71" t="s">
        <v>2177</v>
      </c>
      <c r="D995" s="2">
        <v>176</v>
      </c>
      <c r="E995" s="45" t="s">
        <v>2364</v>
      </c>
      <c r="F995" s="67" t="s">
        <v>2365</v>
      </c>
      <c r="G995" s="47" t="s">
        <v>14</v>
      </c>
      <c r="H995" s="11" t="s">
        <v>2366</v>
      </c>
      <c r="I995" s="59">
        <v>9.6</v>
      </c>
      <c r="J995" s="120">
        <v>0.10833333333333334</v>
      </c>
      <c r="K995" s="121"/>
      <c r="L995" s="60">
        <v>3.6923076923076925</v>
      </c>
      <c r="M995" s="115">
        <v>712</v>
      </c>
      <c r="N995" s="3" t="s">
        <v>15</v>
      </c>
      <c r="Q995" s="3"/>
      <c r="R995" s="3"/>
      <c r="S995" s="27"/>
      <c r="T995" s="27"/>
    </row>
    <row r="996" spans="1:20" ht="13.4" customHeight="1" x14ac:dyDescent="0.4">
      <c r="A996" s="84">
        <v>936</v>
      </c>
      <c r="B996" s="4" t="s">
        <v>2176</v>
      </c>
      <c r="C996" s="71" t="s">
        <v>2177</v>
      </c>
      <c r="D996" s="2">
        <v>175</v>
      </c>
      <c r="E996" s="45" t="s">
        <v>2367</v>
      </c>
      <c r="F996" s="67" t="s">
        <v>2368</v>
      </c>
      <c r="G996" s="47" t="s">
        <v>14</v>
      </c>
      <c r="H996" s="11" t="s">
        <v>2369</v>
      </c>
      <c r="I996" s="59">
        <v>76.099999999999994</v>
      </c>
      <c r="J996" s="120">
        <v>0.21249999999999999</v>
      </c>
      <c r="K996" s="121"/>
      <c r="L996" s="63">
        <v>14.921568627450979</v>
      </c>
      <c r="M996" s="115">
        <v>1355</v>
      </c>
      <c r="N996" s="8"/>
      <c r="Q996" s="8"/>
      <c r="R996" s="99"/>
      <c r="S996" s="27"/>
      <c r="T996" s="27"/>
    </row>
    <row r="997" spans="1:20" ht="13.4" customHeight="1" x14ac:dyDescent="0.4">
      <c r="A997" s="84">
        <v>935</v>
      </c>
      <c r="B997" s="4" t="s">
        <v>2176</v>
      </c>
      <c r="C997" s="71" t="s">
        <v>2177</v>
      </c>
      <c r="D997" s="2">
        <v>174</v>
      </c>
      <c r="E997" s="45" t="s">
        <v>2370</v>
      </c>
      <c r="F997" s="67" t="s">
        <v>2371</v>
      </c>
      <c r="G997" s="47" t="s">
        <v>14</v>
      </c>
      <c r="H997" s="11" t="s">
        <v>2372</v>
      </c>
      <c r="I997" s="59">
        <v>12.1</v>
      </c>
      <c r="J997" s="120">
        <v>0.20555555555555557</v>
      </c>
      <c r="K997" s="121"/>
      <c r="L997" s="60">
        <v>2.4527027027027026</v>
      </c>
      <c r="M997" s="115">
        <v>1151</v>
      </c>
      <c r="N997" s="8"/>
      <c r="Q997" s="8"/>
      <c r="R997" s="99"/>
      <c r="S997" s="27"/>
      <c r="T997" s="27"/>
    </row>
    <row r="998" spans="1:20" ht="13.4" customHeight="1" x14ac:dyDescent="0.4">
      <c r="A998" s="84">
        <v>934</v>
      </c>
      <c r="B998" s="4" t="s">
        <v>2176</v>
      </c>
      <c r="C998" s="71" t="s">
        <v>2177</v>
      </c>
      <c r="D998" s="2">
        <v>173</v>
      </c>
      <c r="E998" s="45" t="s">
        <v>2373</v>
      </c>
      <c r="F998" s="67" t="s">
        <v>2374</v>
      </c>
      <c r="G998" s="47" t="s">
        <v>14</v>
      </c>
      <c r="H998" s="11" t="s">
        <v>2375</v>
      </c>
      <c r="I998" s="59">
        <v>6.7</v>
      </c>
      <c r="J998" s="120">
        <v>0.10555555555555556</v>
      </c>
      <c r="K998" s="121"/>
      <c r="L998" s="60">
        <v>2.6447368421052633</v>
      </c>
      <c r="M998" s="115">
        <v>751</v>
      </c>
      <c r="N998" s="8"/>
      <c r="Q998" s="8"/>
      <c r="R998" s="99"/>
      <c r="S998" s="27"/>
      <c r="T998" s="27"/>
    </row>
    <row r="999" spans="1:20" ht="13.4" customHeight="1" x14ac:dyDescent="0.4">
      <c r="A999" s="84">
        <v>933</v>
      </c>
      <c r="B999" s="4" t="s">
        <v>2176</v>
      </c>
      <c r="C999" s="71" t="s">
        <v>2177</v>
      </c>
      <c r="D999" s="2">
        <v>172</v>
      </c>
      <c r="E999" s="45" t="s">
        <v>2376</v>
      </c>
      <c r="F999" s="67" t="s">
        <v>2377</v>
      </c>
      <c r="G999" s="47" t="s">
        <v>14</v>
      </c>
      <c r="H999" s="11" t="s">
        <v>2378</v>
      </c>
      <c r="I999" s="59">
        <v>35.299999999999997</v>
      </c>
      <c r="J999" s="120">
        <v>0.13749999999999998</v>
      </c>
      <c r="K999" s="121"/>
      <c r="L999" s="63">
        <v>10.696969696969695</v>
      </c>
      <c r="M999" s="115">
        <v>425</v>
      </c>
      <c r="N999" s="8"/>
      <c r="Q999" s="8"/>
      <c r="R999" s="99"/>
      <c r="S999" s="27"/>
      <c r="T999" s="27"/>
    </row>
    <row r="1000" spans="1:20" ht="13.4" customHeight="1" x14ac:dyDescent="0.4">
      <c r="A1000" s="84">
        <v>932</v>
      </c>
      <c r="B1000" s="4" t="s">
        <v>2176</v>
      </c>
      <c r="C1000" s="71" t="s">
        <v>2177</v>
      </c>
      <c r="D1000" s="2">
        <v>171</v>
      </c>
      <c r="E1000" s="45" t="s">
        <v>2379</v>
      </c>
      <c r="F1000" s="67" t="s">
        <v>2380</v>
      </c>
      <c r="G1000" s="47" t="s">
        <v>14</v>
      </c>
      <c r="H1000" s="11" t="s">
        <v>2381</v>
      </c>
      <c r="I1000" s="59">
        <v>118.1</v>
      </c>
      <c r="J1000" s="120">
        <v>0.25763888888888892</v>
      </c>
      <c r="K1000" s="121"/>
      <c r="L1000" s="63">
        <v>19.099730458221021</v>
      </c>
      <c r="M1000" s="115">
        <v>498</v>
      </c>
      <c r="N1000" s="8"/>
      <c r="Q1000" s="8"/>
      <c r="R1000" s="99"/>
      <c r="S1000" s="27"/>
      <c r="T1000" s="27"/>
    </row>
    <row r="1001" spans="1:20" ht="13.4" customHeight="1" x14ac:dyDescent="0.4">
      <c r="A1001" s="84">
        <v>931</v>
      </c>
      <c r="B1001" s="4" t="s">
        <v>2176</v>
      </c>
      <c r="C1001" s="71" t="s">
        <v>2177</v>
      </c>
      <c r="D1001" s="2">
        <v>170</v>
      </c>
      <c r="E1001" s="45" t="s">
        <v>2382</v>
      </c>
      <c r="F1001" s="67" t="s">
        <v>2383</v>
      </c>
      <c r="G1001" s="47" t="s">
        <v>14</v>
      </c>
      <c r="H1001" s="11" t="s">
        <v>2384</v>
      </c>
      <c r="I1001" s="59">
        <v>16</v>
      </c>
      <c r="J1001" s="120">
        <v>0.24444444444444446</v>
      </c>
      <c r="K1001" s="121"/>
      <c r="L1001" s="60">
        <v>2.7272727272727271</v>
      </c>
      <c r="M1001" s="115">
        <v>1491</v>
      </c>
      <c r="N1001" s="8"/>
      <c r="Q1001" s="8"/>
      <c r="R1001" s="99"/>
      <c r="S1001" s="27"/>
      <c r="T1001" s="27"/>
    </row>
    <row r="1002" spans="1:20" ht="13.4" customHeight="1" x14ac:dyDescent="0.4">
      <c r="A1002" s="84">
        <v>930</v>
      </c>
      <c r="B1002" s="4" t="s">
        <v>2176</v>
      </c>
      <c r="C1002" s="71" t="s">
        <v>2177</v>
      </c>
      <c r="D1002" s="2">
        <v>169</v>
      </c>
      <c r="E1002" s="45" t="s">
        <v>2385</v>
      </c>
      <c r="F1002" s="67" t="s">
        <v>2386</v>
      </c>
      <c r="G1002" s="47" t="s">
        <v>14</v>
      </c>
      <c r="H1002" s="11" t="s">
        <v>2387</v>
      </c>
      <c r="I1002" s="59">
        <v>13.5</v>
      </c>
      <c r="J1002" s="120">
        <v>0.12638888888888888</v>
      </c>
      <c r="K1002" s="121"/>
      <c r="L1002" s="60">
        <v>4.4505494505494507</v>
      </c>
      <c r="M1002" s="115">
        <v>518</v>
      </c>
      <c r="N1002" s="8"/>
      <c r="Q1002" s="8"/>
      <c r="R1002" s="99"/>
      <c r="S1002" s="27"/>
      <c r="T1002" s="27"/>
    </row>
    <row r="1003" spans="1:20" ht="13.4" customHeight="1" x14ac:dyDescent="0.4">
      <c r="A1003" s="84">
        <v>929</v>
      </c>
      <c r="B1003" s="4" t="s">
        <v>2176</v>
      </c>
      <c r="C1003" s="71" t="s">
        <v>2177</v>
      </c>
      <c r="D1003" s="2">
        <v>168</v>
      </c>
      <c r="E1003" s="45" t="s">
        <v>2388</v>
      </c>
      <c r="F1003" s="67" t="s">
        <v>2389</v>
      </c>
      <c r="G1003" s="47" t="s">
        <v>14</v>
      </c>
      <c r="H1003" s="11" t="s">
        <v>2390</v>
      </c>
      <c r="I1003" s="59">
        <v>83.3</v>
      </c>
      <c r="J1003" s="120">
        <v>0.18124999999999999</v>
      </c>
      <c r="K1003" s="121"/>
      <c r="L1003" s="63">
        <v>19.149425287356323</v>
      </c>
      <c r="M1003" s="115">
        <v>503</v>
      </c>
      <c r="N1003" s="8"/>
      <c r="Q1003" s="8"/>
      <c r="R1003" s="99"/>
      <c r="S1003" s="27"/>
      <c r="T1003" s="27"/>
    </row>
    <row r="1004" spans="1:20" ht="13.4" customHeight="1" x14ac:dyDescent="0.4">
      <c r="A1004" s="84">
        <v>928</v>
      </c>
      <c r="B1004" s="4" t="s">
        <v>2176</v>
      </c>
      <c r="C1004" s="71" t="s">
        <v>2177</v>
      </c>
      <c r="D1004" s="2">
        <v>167</v>
      </c>
      <c r="E1004" s="45" t="s">
        <v>2391</v>
      </c>
      <c r="F1004" s="67" t="s">
        <v>2392</v>
      </c>
      <c r="G1004" s="47" t="s">
        <v>14</v>
      </c>
      <c r="H1004" s="11" t="s">
        <v>2393</v>
      </c>
      <c r="I1004" s="59">
        <v>11.9</v>
      </c>
      <c r="J1004" s="120">
        <v>0.21736111111111112</v>
      </c>
      <c r="K1004" s="121"/>
      <c r="L1004" s="60">
        <v>2.281150159744409</v>
      </c>
      <c r="M1004" s="115">
        <v>1171</v>
      </c>
      <c r="N1004" s="8"/>
      <c r="Q1004" s="8"/>
      <c r="R1004" s="99"/>
      <c r="S1004" s="27"/>
      <c r="T1004" s="27"/>
    </row>
    <row r="1005" spans="1:20" ht="13.4" customHeight="1" x14ac:dyDescent="0.4">
      <c r="A1005" s="84">
        <v>927</v>
      </c>
      <c r="B1005" s="4" t="s">
        <v>2176</v>
      </c>
      <c r="C1005" s="71" t="s">
        <v>2177</v>
      </c>
      <c r="D1005" s="2">
        <v>166</v>
      </c>
      <c r="E1005" s="45" t="s">
        <v>2394</v>
      </c>
      <c r="F1005" s="67" t="s">
        <v>2395</v>
      </c>
      <c r="G1005" s="47" t="s">
        <v>14</v>
      </c>
      <c r="H1005" s="11" t="s">
        <v>2396</v>
      </c>
      <c r="I1005" s="59">
        <v>71.2</v>
      </c>
      <c r="J1005" s="120">
        <v>0.18124999999999999</v>
      </c>
      <c r="K1005" s="121"/>
      <c r="L1005" s="63">
        <v>16.367816091954023</v>
      </c>
      <c r="M1005" s="115">
        <v>2550</v>
      </c>
      <c r="N1005" s="8"/>
      <c r="Q1005" s="8"/>
      <c r="R1005" s="99"/>
      <c r="S1005" s="27"/>
      <c r="T1005" s="27"/>
    </row>
    <row r="1006" spans="1:20" ht="13.4" customHeight="1" x14ac:dyDescent="0.4">
      <c r="A1006" s="84">
        <v>926</v>
      </c>
      <c r="B1006" s="4" t="s">
        <v>2176</v>
      </c>
      <c r="C1006" s="71" t="s">
        <v>2177</v>
      </c>
      <c r="D1006" s="2">
        <v>165</v>
      </c>
      <c r="E1006" s="45" t="s">
        <v>2397</v>
      </c>
      <c r="F1006" s="67" t="s">
        <v>2398</v>
      </c>
      <c r="G1006" s="47" t="s">
        <v>14</v>
      </c>
      <c r="H1006" s="11" t="s">
        <v>2399</v>
      </c>
      <c r="I1006" s="59">
        <v>14.5</v>
      </c>
      <c r="J1006" s="120">
        <v>0.28611111111111115</v>
      </c>
      <c r="K1006" s="121"/>
      <c r="L1006" s="60">
        <v>2.1116504854368929</v>
      </c>
      <c r="M1006" s="115">
        <v>1668</v>
      </c>
      <c r="N1006" s="8"/>
      <c r="Q1006" s="8"/>
      <c r="R1006" s="99"/>
      <c r="S1006" s="27"/>
      <c r="T1006" s="27"/>
    </row>
    <row r="1007" spans="1:20" ht="13.4" customHeight="1" x14ac:dyDescent="0.4">
      <c r="A1007" s="84">
        <v>925</v>
      </c>
      <c r="B1007" s="4" t="s">
        <v>2176</v>
      </c>
      <c r="C1007" s="71" t="s">
        <v>2177</v>
      </c>
      <c r="D1007" s="2">
        <v>164</v>
      </c>
      <c r="E1007" s="45" t="s">
        <v>2400</v>
      </c>
      <c r="F1007" s="67" t="s">
        <v>2401</v>
      </c>
      <c r="G1007" s="47" t="s">
        <v>14</v>
      </c>
      <c r="H1007" s="11" t="s">
        <v>2402</v>
      </c>
      <c r="I1007" s="59">
        <v>45.1</v>
      </c>
      <c r="J1007" s="120">
        <v>0.17222222222222225</v>
      </c>
      <c r="K1007" s="121"/>
      <c r="L1007" s="63">
        <v>10.911290322580646</v>
      </c>
      <c r="M1007" s="115">
        <v>1215</v>
      </c>
      <c r="N1007" s="8"/>
      <c r="Q1007" s="8"/>
      <c r="R1007" s="99"/>
      <c r="S1007" s="27"/>
      <c r="T1007" s="27"/>
    </row>
    <row r="1008" spans="1:20" ht="13.4" customHeight="1" x14ac:dyDescent="0.4">
      <c r="A1008" s="84">
        <v>924</v>
      </c>
      <c r="B1008" s="4" t="s">
        <v>2176</v>
      </c>
      <c r="C1008" s="71" t="s">
        <v>2177</v>
      </c>
      <c r="D1008" s="2">
        <v>163</v>
      </c>
      <c r="E1008" s="45" t="s">
        <v>2403</v>
      </c>
      <c r="F1008" s="67" t="s">
        <v>2404</v>
      </c>
      <c r="G1008" s="47" t="s">
        <v>14</v>
      </c>
      <c r="H1008" s="11" t="s">
        <v>2405</v>
      </c>
      <c r="I1008" s="59">
        <v>34.5</v>
      </c>
      <c r="J1008" s="120">
        <v>0.12291666666666667</v>
      </c>
      <c r="K1008" s="121"/>
      <c r="L1008" s="63">
        <v>11.694915254237287</v>
      </c>
      <c r="M1008" s="115">
        <v>2402</v>
      </c>
      <c r="N1008" s="8"/>
      <c r="Q1008" s="8"/>
      <c r="R1008" s="99"/>
      <c r="S1008" s="27"/>
      <c r="T1008" s="27"/>
    </row>
    <row r="1009" spans="1:20" ht="13.4" customHeight="1" x14ac:dyDescent="0.4">
      <c r="A1009" s="84">
        <v>923</v>
      </c>
      <c r="B1009" s="4" t="s">
        <v>2176</v>
      </c>
      <c r="C1009" s="71" t="s">
        <v>2177</v>
      </c>
      <c r="D1009" s="2">
        <v>162</v>
      </c>
      <c r="E1009" s="45" t="s">
        <v>2406</v>
      </c>
      <c r="F1009" s="67" t="s">
        <v>2407</v>
      </c>
      <c r="G1009" s="47" t="s">
        <v>14</v>
      </c>
      <c r="H1009" s="11" t="s">
        <v>4477</v>
      </c>
      <c r="I1009" s="59">
        <v>15.8</v>
      </c>
      <c r="J1009" s="120">
        <v>0.19999999999999998</v>
      </c>
      <c r="K1009" s="121"/>
      <c r="L1009" s="60">
        <v>3.2916666666666665</v>
      </c>
      <c r="M1009" s="115">
        <v>1187</v>
      </c>
      <c r="N1009" s="8"/>
      <c r="Q1009" s="8"/>
      <c r="R1009" s="99"/>
      <c r="S1009" s="27"/>
      <c r="T1009" s="27"/>
    </row>
    <row r="1010" spans="1:20" ht="13.4" customHeight="1" x14ac:dyDescent="0.4">
      <c r="A1010" s="84">
        <v>922</v>
      </c>
      <c r="B1010" s="4" t="s">
        <v>2176</v>
      </c>
      <c r="C1010" s="71" t="s">
        <v>2177</v>
      </c>
      <c r="D1010" s="2">
        <v>161</v>
      </c>
      <c r="E1010" s="45" t="s">
        <v>2408</v>
      </c>
      <c r="F1010" s="67" t="s">
        <v>2409</v>
      </c>
      <c r="G1010" s="47" t="s">
        <v>14</v>
      </c>
      <c r="H1010" s="11" t="s">
        <v>2410</v>
      </c>
      <c r="I1010" s="59">
        <v>17.2</v>
      </c>
      <c r="J1010" s="120">
        <v>0.30138888888888887</v>
      </c>
      <c r="K1010" s="121"/>
      <c r="L1010" s="60">
        <v>2.3778801843317972</v>
      </c>
      <c r="M1010" s="115">
        <v>1812</v>
      </c>
      <c r="N1010" s="8"/>
      <c r="Q1010" s="8"/>
      <c r="R1010" s="99"/>
      <c r="S1010" s="27"/>
      <c r="T1010" s="27"/>
    </row>
    <row r="1011" spans="1:20" ht="13.4" customHeight="1" x14ac:dyDescent="0.4">
      <c r="A1011" s="84">
        <v>921</v>
      </c>
      <c r="B1011" s="4" t="s">
        <v>2176</v>
      </c>
      <c r="C1011" s="71" t="s">
        <v>2177</v>
      </c>
      <c r="D1011" s="2">
        <v>160</v>
      </c>
      <c r="E1011" s="45" t="s">
        <v>2411</v>
      </c>
      <c r="F1011" s="67" t="s">
        <v>2412</v>
      </c>
      <c r="G1011" s="47" t="s">
        <v>14</v>
      </c>
      <c r="H1011" s="11" t="s">
        <v>2413</v>
      </c>
      <c r="I1011" s="59">
        <v>74.599999999999994</v>
      </c>
      <c r="J1011" s="120">
        <v>0.1673611111111111</v>
      </c>
      <c r="K1011" s="121"/>
      <c r="L1011" s="63">
        <v>18.572614107883815</v>
      </c>
      <c r="M1011" s="115">
        <v>331</v>
      </c>
      <c r="N1011" s="8"/>
      <c r="Q1011" s="8"/>
      <c r="R1011" s="99"/>
      <c r="S1011" s="27"/>
      <c r="T1011" s="27"/>
    </row>
    <row r="1012" spans="1:20" ht="13.4" customHeight="1" x14ac:dyDescent="0.4">
      <c r="A1012" s="84">
        <v>920</v>
      </c>
      <c r="B1012" s="4" t="s">
        <v>2176</v>
      </c>
      <c r="C1012" s="71" t="s">
        <v>2177</v>
      </c>
      <c r="D1012" s="2">
        <v>159</v>
      </c>
      <c r="E1012" s="45" t="s">
        <v>2414</v>
      </c>
      <c r="F1012" s="67" t="s">
        <v>2415</v>
      </c>
      <c r="G1012" s="47" t="s">
        <v>14</v>
      </c>
      <c r="H1012" s="11" t="s">
        <v>2416</v>
      </c>
      <c r="I1012" s="59">
        <v>9.1999999999999993</v>
      </c>
      <c r="J1012" s="120">
        <v>0.19999999999999998</v>
      </c>
      <c r="K1012" s="121"/>
      <c r="L1012" s="60">
        <v>1.9166666666666663</v>
      </c>
      <c r="M1012" s="115">
        <v>1284</v>
      </c>
      <c r="N1012" s="8"/>
      <c r="Q1012" s="8"/>
      <c r="R1012" s="99"/>
      <c r="S1012" s="27"/>
      <c r="T1012" s="27"/>
    </row>
    <row r="1013" spans="1:20" ht="13.4" customHeight="1" x14ac:dyDescent="0.4">
      <c r="A1013" s="84">
        <v>919</v>
      </c>
      <c r="B1013" s="4" t="s">
        <v>2176</v>
      </c>
      <c r="C1013" s="71" t="s">
        <v>2177</v>
      </c>
      <c r="D1013" s="2">
        <v>158</v>
      </c>
      <c r="E1013" s="45" t="s">
        <v>2417</v>
      </c>
      <c r="F1013" s="67" t="s">
        <v>2418</v>
      </c>
      <c r="G1013" s="47" t="s">
        <v>14</v>
      </c>
      <c r="H1013" s="11" t="s">
        <v>4573</v>
      </c>
      <c r="I1013" s="59">
        <v>10.4</v>
      </c>
      <c r="J1013" s="120">
        <v>0.26597222222222222</v>
      </c>
      <c r="K1013" s="121"/>
      <c r="L1013" s="60">
        <v>1.6292428198433422</v>
      </c>
      <c r="M1013" s="115">
        <v>1160</v>
      </c>
      <c r="N1013" s="8"/>
      <c r="Q1013" s="8"/>
      <c r="R1013" s="99"/>
      <c r="S1013" s="27"/>
      <c r="T1013" s="27"/>
    </row>
    <row r="1014" spans="1:20" ht="13.4" customHeight="1" x14ac:dyDescent="0.4">
      <c r="A1014" s="84">
        <v>918</v>
      </c>
      <c r="B1014" s="4" t="s">
        <v>2176</v>
      </c>
      <c r="C1014" s="71" t="s">
        <v>2177</v>
      </c>
      <c r="D1014" s="2">
        <v>157</v>
      </c>
      <c r="E1014" s="45" t="s">
        <v>2419</v>
      </c>
      <c r="F1014" s="67" t="s">
        <v>2420</v>
      </c>
      <c r="G1014" s="47" t="s">
        <v>14</v>
      </c>
      <c r="H1014" s="11" t="s">
        <v>2421</v>
      </c>
      <c r="I1014" s="59">
        <v>12</v>
      </c>
      <c r="J1014" s="120">
        <v>0.22708333333333333</v>
      </c>
      <c r="K1014" s="121"/>
      <c r="L1014" s="60">
        <v>2.2018348623853208</v>
      </c>
      <c r="M1014" s="115">
        <v>1155</v>
      </c>
      <c r="N1014" s="8"/>
      <c r="Q1014" s="8"/>
      <c r="R1014" s="99"/>
      <c r="S1014" s="27"/>
      <c r="T1014" s="27"/>
    </row>
    <row r="1015" spans="1:20" ht="13.4" customHeight="1" x14ac:dyDescent="0.4">
      <c r="A1015" s="84">
        <v>917</v>
      </c>
      <c r="B1015" s="4" t="s">
        <v>2176</v>
      </c>
      <c r="C1015" s="71" t="s">
        <v>2177</v>
      </c>
      <c r="D1015" s="2">
        <v>156</v>
      </c>
      <c r="E1015" s="45" t="s">
        <v>2422</v>
      </c>
      <c r="F1015" s="67" t="s">
        <v>2423</v>
      </c>
      <c r="G1015" s="47" t="s">
        <v>14</v>
      </c>
      <c r="H1015" s="11" t="s">
        <v>2424</v>
      </c>
      <c r="I1015" s="59">
        <v>33.9</v>
      </c>
      <c r="J1015" s="120">
        <v>0.14722222222222223</v>
      </c>
      <c r="K1015" s="121"/>
      <c r="L1015" s="63">
        <v>9.5943396226415096</v>
      </c>
      <c r="M1015" s="115">
        <v>817</v>
      </c>
      <c r="N1015" s="8"/>
      <c r="Q1015" s="8"/>
      <c r="R1015" s="99"/>
      <c r="S1015" s="27"/>
      <c r="T1015" s="27"/>
    </row>
    <row r="1016" spans="1:20" ht="13.4" customHeight="1" x14ac:dyDescent="0.4">
      <c r="A1016" s="84">
        <v>916</v>
      </c>
      <c r="B1016" s="4" t="s">
        <v>2176</v>
      </c>
      <c r="C1016" s="71" t="s">
        <v>2177</v>
      </c>
      <c r="D1016" s="2">
        <v>155</v>
      </c>
      <c r="E1016" s="45" t="s">
        <v>2425</v>
      </c>
      <c r="F1016" s="67" t="s">
        <v>2426</v>
      </c>
      <c r="G1016" s="47" t="s">
        <v>14</v>
      </c>
      <c r="H1016" s="11" t="s">
        <v>2427</v>
      </c>
      <c r="I1016" s="59">
        <v>14.7</v>
      </c>
      <c r="J1016" s="120">
        <v>0.21319444444444444</v>
      </c>
      <c r="K1016" s="121"/>
      <c r="L1016" s="60">
        <v>2.8729641693811074</v>
      </c>
      <c r="M1016" s="115">
        <v>1569</v>
      </c>
      <c r="N1016" s="8"/>
      <c r="Q1016" s="8"/>
      <c r="R1016" s="99"/>
      <c r="S1016" s="27"/>
      <c r="T1016" s="27"/>
    </row>
    <row r="1017" spans="1:20" ht="13.4" customHeight="1" x14ac:dyDescent="0.4">
      <c r="A1017" s="84">
        <v>915</v>
      </c>
      <c r="B1017" s="4" t="s">
        <v>2176</v>
      </c>
      <c r="C1017" s="71" t="s">
        <v>2177</v>
      </c>
      <c r="D1017" s="2">
        <v>154</v>
      </c>
      <c r="E1017" s="45" t="s">
        <v>2428</v>
      </c>
      <c r="F1017" s="67" t="s">
        <v>2429</v>
      </c>
      <c r="G1017" s="47" t="s">
        <v>14</v>
      </c>
      <c r="H1017" s="11" t="s">
        <v>2430</v>
      </c>
      <c r="I1017" s="59">
        <v>103.6</v>
      </c>
      <c r="J1017" s="120">
        <v>0.23680555555555557</v>
      </c>
      <c r="K1017" s="121"/>
      <c r="L1017" s="63">
        <v>18.228739002932549</v>
      </c>
      <c r="M1017" s="115">
        <v>644</v>
      </c>
      <c r="N1017" s="8"/>
      <c r="Q1017" s="8"/>
      <c r="R1017" s="99"/>
      <c r="S1017" s="27"/>
      <c r="T1017" s="27"/>
    </row>
    <row r="1018" spans="1:20" ht="13.4" customHeight="1" x14ac:dyDescent="0.4">
      <c r="A1018" s="84">
        <v>914</v>
      </c>
      <c r="B1018" s="4" t="s">
        <v>2176</v>
      </c>
      <c r="C1018" s="71" t="s">
        <v>2177</v>
      </c>
      <c r="D1018" s="2">
        <v>153</v>
      </c>
      <c r="E1018" s="45" t="s">
        <v>2431</v>
      </c>
      <c r="F1018" s="67" t="s">
        <v>2432</v>
      </c>
      <c r="G1018" s="47" t="s">
        <v>14</v>
      </c>
      <c r="H1018" s="11" t="s">
        <v>2433</v>
      </c>
      <c r="I1018" s="59">
        <v>10.7</v>
      </c>
      <c r="J1018" s="120">
        <v>0.22569444444444445</v>
      </c>
      <c r="K1018" s="121"/>
      <c r="L1018" s="60">
        <v>1.9753846153846153</v>
      </c>
      <c r="M1018" s="115">
        <v>1257</v>
      </c>
      <c r="N1018" s="8"/>
      <c r="Q1018" s="8"/>
      <c r="R1018" s="99"/>
      <c r="S1018" s="27"/>
      <c r="T1018" s="27"/>
    </row>
    <row r="1019" spans="1:20" ht="13.4" customHeight="1" x14ac:dyDescent="0.4">
      <c r="A1019" s="84">
        <v>913</v>
      </c>
      <c r="B1019" s="4" t="s">
        <v>2176</v>
      </c>
      <c r="C1019" s="71" t="s">
        <v>2177</v>
      </c>
      <c r="D1019" s="2">
        <v>152</v>
      </c>
      <c r="E1019" s="45" t="s">
        <v>2434</v>
      </c>
      <c r="F1019" s="67" t="s">
        <v>2435</v>
      </c>
      <c r="G1019" s="47" t="s">
        <v>14</v>
      </c>
      <c r="H1019" s="11" t="s">
        <v>4929</v>
      </c>
      <c r="I1019" s="59">
        <v>57.6</v>
      </c>
      <c r="J1019" s="120">
        <v>0.17222222222222225</v>
      </c>
      <c r="K1019" s="121"/>
      <c r="L1019" s="63">
        <v>13.935483870967742</v>
      </c>
      <c r="M1019" s="115">
        <v>483</v>
      </c>
      <c r="N1019" s="8"/>
      <c r="Q1019" s="8"/>
      <c r="R1019" s="99"/>
      <c r="S1019" s="27"/>
      <c r="T1019" s="27"/>
    </row>
    <row r="1020" spans="1:20" ht="13.4" customHeight="1" x14ac:dyDescent="0.4">
      <c r="A1020" s="84">
        <v>912</v>
      </c>
      <c r="B1020" s="4" t="s">
        <v>2176</v>
      </c>
      <c r="C1020" s="71" t="s">
        <v>2177</v>
      </c>
      <c r="D1020" s="2">
        <v>151</v>
      </c>
      <c r="E1020" s="45" t="s">
        <v>2436</v>
      </c>
      <c r="F1020" s="67" t="s">
        <v>2437</v>
      </c>
      <c r="G1020" s="47" t="s">
        <v>14</v>
      </c>
      <c r="H1020" s="11" t="s">
        <v>2438</v>
      </c>
      <c r="I1020" s="59">
        <v>12.1</v>
      </c>
      <c r="J1020" s="120">
        <v>0.25833333333333336</v>
      </c>
      <c r="K1020" s="121"/>
      <c r="L1020" s="60">
        <v>1.9516129032258063</v>
      </c>
      <c r="M1020" s="115">
        <v>1833</v>
      </c>
      <c r="N1020" s="8"/>
      <c r="Q1020" s="8"/>
      <c r="R1020" s="99"/>
      <c r="S1020" s="27"/>
      <c r="T1020" s="27"/>
    </row>
    <row r="1021" spans="1:20" ht="13.4" customHeight="1" x14ac:dyDescent="0.4">
      <c r="A1021" s="84">
        <v>911</v>
      </c>
      <c r="B1021" s="4" t="s">
        <v>2176</v>
      </c>
      <c r="C1021" s="71" t="s">
        <v>2177</v>
      </c>
      <c r="D1021" s="2">
        <v>150</v>
      </c>
      <c r="E1021" s="45" t="s">
        <v>2439</v>
      </c>
      <c r="F1021" s="67" t="s">
        <v>2440</v>
      </c>
      <c r="G1021" s="47" t="s">
        <v>14</v>
      </c>
      <c r="H1021" s="11" t="s">
        <v>2441</v>
      </c>
      <c r="I1021" s="59">
        <v>24.2</v>
      </c>
      <c r="J1021" s="120">
        <v>0.1111111111111111</v>
      </c>
      <c r="K1021" s="121"/>
      <c r="L1021" s="60">
        <v>9.0749999999999993</v>
      </c>
      <c r="M1021" s="115">
        <v>848</v>
      </c>
      <c r="N1021" s="8"/>
      <c r="Q1021" s="8"/>
      <c r="R1021" s="99"/>
      <c r="S1021" s="27"/>
      <c r="T1021" s="27"/>
    </row>
    <row r="1022" spans="1:20" ht="13.4" customHeight="1" x14ac:dyDescent="0.4">
      <c r="A1022" s="84">
        <v>910</v>
      </c>
      <c r="B1022" s="4" t="s">
        <v>2176</v>
      </c>
      <c r="C1022" s="71" t="s">
        <v>2177</v>
      </c>
      <c r="D1022" s="2">
        <v>149</v>
      </c>
      <c r="E1022" s="45" t="s">
        <v>2442</v>
      </c>
      <c r="F1022" s="67" t="s">
        <v>2443</v>
      </c>
      <c r="G1022" s="47" t="s">
        <v>14</v>
      </c>
      <c r="H1022" s="11" t="s">
        <v>2444</v>
      </c>
      <c r="I1022" s="59">
        <v>12.5</v>
      </c>
      <c r="J1022" s="120">
        <v>0.22361111111111109</v>
      </c>
      <c r="K1022" s="121"/>
      <c r="L1022" s="60">
        <v>2.329192546583851</v>
      </c>
      <c r="M1022" s="115">
        <v>1026</v>
      </c>
      <c r="N1022" s="8"/>
      <c r="Q1022" s="8"/>
      <c r="R1022" s="99"/>
      <c r="S1022" s="27"/>
      <c r="T1022" s="27"/>
    </row>
    <row r="1023" spans="1:20" ht="13.4" customHeight="1" x14ac:dyDescent="0.4">
      <c r="A1023" s="84">
        <v>909</v>
      </c>
      <c r="B1023" s="4" t="s">
        <v>2176</v>
      </c>
      <c r="C1023" s="71" t="s">
        <v>2177</v>
      </c>
      <c r="D1023" s="2">
        <v>148</v>
      </c>
      <c r="E1023" s="45" t="s">
        <v>2445</v>
      </c>
      <c r="F1023" s="67" t="s">
        <v>2446</v>
      </c>
      <c r="G1023" s="47" t="s">
        <v>14</v>
      </c>
      <c r="H1023" s="11" t="s">
        <v>2447</v>
      </c>
      <c r="I1023" s="59">
        <v>59.6</v>
      </c>
      <c r="J1023" s="120">
        <v>0.14166666666666666</v>
      </c>
      <c r="K1023" s="121"/>
      <c r="L1023" s="63">
        <v>17.52941176470588</v>
      </c>
      <c r="M1023" s="115">
        <v>561</v>
      </c>
      <c r="N1023" s="8"/>
      <c r="Q1023" s="8"/>
      <c r="R1023" s="99"/>
      <c r="S1023" s="27"/>
      <c r="T1023" s="27"/>
    </row>
    <row r="1024" spans="1:20" ht="13.4" customHeight="1" x14ac:dyDescent="0.4">
      <c r="A1024" s="84">
        <v>908</v>
      </c>
      <c r="B1024" s="4" t="s">
        <v>2176</v>
      </c>
      <c r="C1024" s="71" t="s">
        <v>2177</v>
      </c>
      <c r="D1024" s="2">
        <v>147</v>
      </c>
      <c r="E1024" s="45" t="s">
        <v>2448</v>
      </c>
      <c r="F1024" s="67" t="s">
        <v>2449</v>
      </c>
      <c r="G1024" s="47" t="s">
        <v>14</v>
      </c>
      <c r="H1024" s="11" t="s">
        <v>2450</v>
      </c>
      <c r="I1024" s="59">
        <v>13.9</v>
      </c>
      <c r="J1024" s="120">
        <v>0.21944444444444444</v>
      </c>
      <c r="K1024" s="121"/>
      <c r="L1024" s="60">
        <v>2.6392405063291142</v>
      </c>
      <c r="M1024" s="115">
        <v>1165</v>
      </c>
      <c r="N1024" s="8"/>
      <c r="Q1024" s="8"/>
      <c r="R1024" s="99"/>
      <c r="S1024" s="27"/>
      <c r="T1024" s="27"/>
    </row>
    <row r="1025" spans="1:20" ht="13.4" customHeight="1" x14ac:dyDescent="0.4">
      <c r="A1025" s="84">
        <v>907</v>
      </c>
      <c r="B1025" s="4" t="s">
        <v>2176</v>
      </c>
      <c r="C1025" s="71" t="s">
        <v>2177</v>
      </c>
      <c r="D1025" s="2">
        <v>146</v>
      </c>
      <c r="E1025" s="45" t="s">
        <v>2451</v>
      </c>
      <c r="F1025" s="67" t="s">
        <v>2452</v>
      </c>
      <c r="G1025" s="47" t="s">
        <v>14</v>
      </c>
      <c r="H1025" s="11" t="s">
        <v>2453</v>
      </c>
      <c r="I1025" s="59">
        <v>38.4</v>
      </c>
      <c r="J1025" s="120">
        <v>0.12222222222222223</v>
      </c>
      <c r="K1025" s="121"/>
      <c r="L1025" s="63">
        <v>13.090909090909092</v>
      </c>
      <c r="M1025" s="115">
        <v>240</v>
      </c>
      <c r="N1025" s="8"/>
      <c r="Q1025" s="8"/>
      <c r="R1025" s="99"/>
      <c r="S1025" s="27"/>
      <c r="T1025" s="27"/>
    </row>
    <row r="1026" spans="1:20" ht="13.4" customHeight="1" x14ac:dyDescent="0.4">
      <c r="A1026" s="84">
        <v>906</v>
      </c>
      <c r="B1026" s="4" t="s">
        <v>2176</v>
      </c>
      <c r="C1026" s="71" t="s">
        <v>2177</v>
      </c>
      <c r="D1026" s="2">
        <v>145</v>
      </c>
      <c r="E1026" s="45" t="s">
        <v>2454</v>
      </c>
      <c r="F1026" s="67" t="s">
        <v>2455</v>
      </c>
      <c r="G1026" s="47" t="s">
        <v>14</v>
      </c>
      <c r="H1026" s="11" t="s">
        <v>2456</v>
      </c>
      <c r="I1026" s="59">
        <v>11.2</v>
      </c>
      <c r="J1026" s="120">
        <v>0.27569444444444446</v>
      </c>
      <c r="K1026" s="121"/>
      <c r="L1026" s="60">
        <v>1.6926952141057934</v>
      </c>
      <c r="M1026" s="115">
        <v>1032</v>
      </c>
      <c r="N1026" s="8"/>
      <c r="Q1026" s="8"/>
      <c r="R1026" s="99"/>
      <c r="S1026" s="27"/>
      <c r="T1026" s="27"/>
    </row>
    <row r="1027" spans="1:20" ht="13.4" customHeight="1" x14ac:dyDescent="0.4">
      <c r="A1027" s="84">
        <v>905</v>
      </c>
      <c r="B1027" s="4" t="s">
        <v>2176</v>
      </c>
      <c r="C1027" s="71" t="s">
        <v>2177</v>
      </c>
      <c r="D1027" s="2">
        <v>144</v>
      </c>
      <c r="E1027" s="45" t="s">
        <v>2457</v>
      </c>
      <c r="F1027" s="67" t="s">
        <v>2458</v>
      </c>
      <c r="G1027" s="47" t="s">
        <v>14</v>
      </c>
      <c r="H1027" s="11" t="s">
        <v>2459</v>
      </c>
      <c r="I1027" s="59">
        <v>10.5</v>
      </c>
      <c r="J1027" s="120">
        <v>0.21458333333333335</v>
      </c>
      <c r="K1027" s="121"/>
      <c r="L1027" s="60">
        <v>2.0388349514563107</v>
      </c>
      <c r="M1027" s="115">
        <v>874</v>
      </c>
      <c r="N1027" s="8"/>
      <c r="Q1027" s="8"/>
      <c r="R1027" s="99"/>
      <c r="S1027" s="27"/>
      <c r="T1027" s="27"/>
    </row>
    <row r="1028" spans="1:20" ht="13.4" customHeight="1" x14ac:dyDescent="0.4">
      <c r="A1028" s="84">
        <v>904</v>
      </c>
      <c r="B1028" s="4" t="s">
        <v>2176</v>
      </c>
      <c r="C1028" s="71" t="s">
        <v>2177</v>
      </c>
      <c r="D1028" s="2">
        <v>143</v>
      </c>
      <c r="E1028" s="45" t="s">
        <v>2460</v>
      </c>
      <c r="F1028" s="67" t="s">
        <v>2461</v>
      </c>
      <c r="G1028" s="47" t="s">
        <v>14</v>
      </c>
      <c r="H1028" s="11" t="s">
        <v>2462</v>
      </c>
      <c r="I1028" s="59">
        <v>13.5</v>
      </c>
      <c r="J1028" s="120">
        <v>0.2722222222222222</v>
      </c>
      <c r="K1028" s="121"/>
      <c r="L1028" s="60">
        <v>2.0663265306122449</v>
      </c>
      <c r="M1028" s="115">
        <v>1428</v>
      </c>
      <c r="N1028" s="8"/>
      <c r="Q1028" s="8"/>
      <c r="R1028" s="99"/>
      <c r="S1028" s="27"/>
      <c r="T1028" s="27"/>
    </row>
    <row r="1029" spans="1:20" ht="13.4" customHeight="1" x14ac:dyDescent="0.4">
      <c r="A1029" s="84">
        <v>903</v>
      </c>
      <c r="B1029" s="4" t="s">
        <v>2176</v>
      </c>
      <c r="C1029" s="71" t="s">
        <v>2177</v>
      </c>
      <c r="D1029" s="2">
        <v>142</v>
      </c>
      <c r="E1029" s="45" t="s">
        <v>2463</v>
      </c>
      <c r="F1029" s="67" t="s">
        <v>2464</v>
      </c>
      <c r="G1029" s="47" t="s">
        <v>14</v>
      </c>
      <c r="H1029" s="11" t="s">
        <v>4796</v>
      </c>
      <c r="I1029" s="59">
        <v>8.9</v>
      </c>
      <c r="J1029" s="120">
        <v>0.13333333333333333</v>
      </c>
      <c r="K1029" s="121"/>
      <c r="L1029" s="60">
        <v>2.78125</v>
      </c>
      <c r="M1029" s="115">
        <v>749</v>
      </c>
      <c r="N1029" s="8"/>
      <c r="Q1029" s="8"/>
      <c r="R1029" s="99"/>
      <c r="S1029" s="27"/>
      <c r="T1029" s="27"/>
    </row>
    <row r="1030" spans="1:20" ht="13.4" customHeight="1" x14ac:dyDescent="0.4">
      <c r="A1030" s="84">
        <v>902</v>
      </c>
      <c r="B1030" s="4" t="s">
        <v>2176</v>
      </c>
      <c r="C1030" s="71" t="s">
        <v>2177</v>
      </c>
      <c r="D1030" s="2">
        <v>141</v>
      </c>
      <c r="E1030" s="45" t="s">
        <v>2465</v>
      </c>
      <c r="F1030" s="67" t="s">
        <v>2466</v>
      </c>
      <c r="G1030" s="47" t="s">
        <v>14</v>
      </c>
      <c r="H1030" s="11" t="s">
        <v>2467</v>
      </c>
      <c r="I1030" s="59">
        <v>16.100000000000001</v>
      </c>
      <c r="J1030" s="120">
        <v>0.2298611111111111</v>
      </c>
      <c r="K1030" s="121"/>
      <c r="L1030" s="60">
        <v>2.9184290030211484</v>
      </c>
      <c r="M1030" s="115">
        <v>1287</v>
      </c>
      <c r="N1030" s="3" t="s">
        <v>15</v>
      </c>
      <c r="Q1030" s="3"/>
      <c r="R1030" s="3"/>
      <c r="S1030" s="27"/>
      <c r="T1030" s="27"/>
    </row>
    <row r="1031" spans="1:20" ht="13.4" customHeight="1" x14ac:dyDescent="0.4">
      <c r="A1031" s="84">
        <v>901</v>
      </c>
      <c r="B1031" s="4" t="s">
        <v>2176</v>
      </c>
      <c r="C1031" s="71" t="s">
        <v>2177</v>
      </c>
      <c r="D1031" s="2">
        <v>140</v>
      </c>
      <c r="E1031" s="45" t="s">
        <v>2468</v>
      </c>
      <c r="F1031" s="67" t="s">
        <v>2469</v>
      </c>
      <c r="G1031" s="47" t="s">
        <v>14</v>
      </c>
      <c r="H1031" s="11" t="s">
        <v>2470</v>
      </c>
      <c r="I1031" s="59">
        <v>13</v>
      </c>
      <c r="J1031" s="120">
        <v>0.27569444444444446</v>
      </c>
      <c r="K1031" s="121"/>
      <c r="L1031" s="60">
        <v>1.964735516372796</v>
      </c>
      <c r="M1031" s="115">
        <v>1382</v>
      </c>
      <c r="N1031" s="8"/>
      <c r="Q1031" s="8"/>
      <c r="R1031" s="99"/>
      <c r="S1031" s="27"/>
      <c r="T1031" s="27"/>
    </row>
    <row r="1032" spans="1:20" ht="13.4" customHeight="1" x14ac:dyDescent="0.4">
      <c r="A1032" s="84">
        <v>900</v>
      </c>
      <c r="B1032" s="4" t="s">
        <v>2176</v>
      </c>
      <c r="C1032" s="71" t="s">
        <v>2177</v>
      </c>
      <c r="D1032" s="2">
        <v>139</v>
      </c>
      <c r="E1032" s="45" t="s">
        <v>2471</v>
      </c>
      <c r="F1032" s="67" t="s">
        <v>2472</v>
      </c>
      <c r="G1032" s="47" t="s">
        <v>14</v>
      </c>
      <c r="H1032" s="11" t="s">
        <v>2473</v>
      </c>
      <c r="I1032" s="59">
        <v>13.2</v>
      </c>
      <c r="J1032" s="120">
        <v>0.30763888888888891</v>
      </c>
      <c r="K1032" s="121"/>
      <c r="L1032" s="60">
        <v>1.7878103837471784</v>
      </c>
      <c r="M1032" s="115">
        <v>1543</v>
      </c>
      <c r="N1032" s="8"/>
      <c r="Q1032" s="8"/>
      <c r="R1032" s="99"/>
      <c r="S1032" s="27"/>
      <c r="T1032" s="27"/>
    </row>
    <row r="1033" spans="1:20" ht="13.4" customHeight="1" x14ac:dyDescent="0.4">
      <c r="A1033" s="84">
        <v>899</v>
      </c>
      <c r="B1033" s="4" t="s">
        <v>2176</v>
      </c>
      <c r="C1033" s="71" t="s">
        <v>2177</v>
      </c>
      <c r="D1033" s="2">
        <v>138</v>
      </c>
      <c r="E1033" s="45" t="s">
        <v>2474</v>
      </c>
      <c r="F1033" s="67" t="s">
        <v>2475</v>
      </c>
      <c r="G1033" s="47" t="s">
        <v>14</v>
      </c>
      <c r="H1033" s="11" t="s">
        <v>2476</v>
      </c>
      <c r="I1033" s="59">
        <v>12.3</v>
      </c>
      <c r="J1033" s="120">
        <v>0.27361111111111108</v>
      </c>
      <c r="K1033" s="121"/>
      <c r="L1033" s="60">
        <v>1.8730964467005078</v>
      </c>
      <c r="M1033" s="115">
        <v>1347</v>
      </c>
      <c r="N1033" s="8"/>
      <c r="Q1033" s="8"/>
      <c r="R1033" s="99"/>
      <c r="S1033" s="27"/>
      <c r="T1033" s="27"/>
    </row>
    <row r="1034" spans="1:20" ht="13.4" customHeight="1" x14ac:dyDescent="1.1000000000000001">
      <c r="A1034" s="84">
        <v>898</v>
      </c>
      <c r="B1034" s="4" t="s">
        <v>2477</v>
      </c>
      <c r="C1034" s="71" t="s">
        <v>2177</v>
      </c>
      <c r="D1034" s="2">
        <v>137</v>
      </c>
      <c r="E1034" s="45" t="s">
        <v>2478</v>
      </c>
      <c r="F1034" s="70" t="s">
        <v>2479</v>
      </c>
      <c r="G1034" s="47" t="s">
        <v>14</v>
      </c>
      <c r="H1034" s="11" t="s">
        <v>2480</v>
      </c>
      <c r="I1034" s="59">
        <v>11.3</v>
      </c>
      <c r="J1034" s="120">
        <v>0.23263888888888887</v>
      </c>
      <c r="K1034" s="121"/>
      <c r="L1034" s="60">
        <v>2.0238805970149256</v>
      </c>
      <c r="M1034" s="115">
        <v>1226</v>
      </c>
      <c r="N1034" s="8"/>
      <c r="Q1034" s="8"/>
      <c r="R1034" s="99"/>
      <c r="S1034" s="27"/>
      <c r="T1034" s="27"/>
    </row>
    <row r="1035" spans="1:20" ht="13.4" customHeight="1" x14ac:dyDescent="1.1000000000000001">
      <c r="A1035" s="84">
        <v>897</v>
      </c>
      <c r="B1035" s="4" t="s">
        <v>2477</v>
      </c>
      <c r="C1035" s="71" t="s">
        <v>2177</v>
      </c>
      <c r="D1035" s="2">
        <v>136</v>
      </c>
      <c r="E1035" s="45" t="s">
        <v>2481</v>
      </c>
      <c r="F1035" s="70" t="s">
        <v>2482</v>
      </c>
      <c r="G1035" s="47" t="s">
        <v>14</v>
      </c>
      <c r="H1035" s="11" t="s">
        <v>2483</v>
      </c>
      <c r="I1035" s="59">
        <v>8.4</v>
      </c>
      <c r="J1035" s="120">
        <v>0.24097222222222223</v>
      </c>
      <c r="K1035" s="121"/>
      <c r="L1035" s="60">
        <v>1.4524495677233431</v>
      </c>
      <c r="M1035" s="115">
        <v>1052</v>
      </c>
      <c r="N1035" s="8"/>
      <c r="Q1035" s="8"/>
      <c r="R1035" s="99"/>
      <c r="S1035" s="27"/>
      <c r="T1035" s="27"/>
    </row>
    <row r="1036" spans="1:20" ht="13.4" customHeight="1" x14ac:dyDescent="1.1000000000000001">
      <c r="A1036" s="84">
        <v>896</v>
      </c>
      <c r="B1036" s="4" t="s">
        <v>2477</v>
      </c>
      <c r="C1036" s="71" t="s">
        <v>2177</v>
      </c>
      <c r="D1036" s="2">
        <v>135</v>
      </c>
      <c r="E1036" s="45" t="s">
        <v>2484</v>
      </c>
      <c r="F1036" s="70" t="s">
        <v>2485</v>
      </c>
      <c r="G1036" s="47" t="s">
        <v>14</v>
      </c>
      <c r="H1036" s="11" t="s">
        <v>2486</v>
      </c>
      <c r="I1036" s="59">
        <v>8.6999999999999993</v>
      </c>
      <c r="J1036" s="120">
        <v>0.19999999999999998</v>
      </c>
      <c r="K1036" s="121"/>
      <c r="L1036" s="60">
        <v>1.8125</v>
      </c>
      <c r="M1036" s="115">
        <v>950</v>
      </c>
      <c r="N1036" s="8"/>
      <c r="Q1036" s="8"/>
      <c r="R1036" s="99"/>
      <c r="S1036" s="27"/>
      <c r="T1036" s="27"/>
    </row>
    <row r="1037" spans="1:20" ht="13.4" customHeight="1" x14ac:dyDescent="1.1000000000000001">
      <c r="A1037" s="84">
        <v>895</v>
      </c>
      <c r="B1037" s="4" t="s">
        <v>2477</v>
      </c>
      <c r="C1037" s="71" t="s">
        <v>2177</v>
      </c>
      <c r="D1037" s="2">
        <v>134</v>
      </c>
      <c r="E1037" s="45" t="s">
        <v>2487</v>
      </c>
      <c r="F1037" s="70" t="s">
        <v>2488</v>
      </c>
      <c r="G1037" s="47" t="s">
        <v>14</v>
      </c>
      <c r="H1037" s="11" t="s">
        <v>2489</v>
      </c>
      <c r="I1037" s="59">
        <v>8.5</v>
      </c>
      <c r="J1037" s="120">
        <v>0.24652777777777779</v>
      </c>
      <c r="K1037" s="121"/>
      <c r="L1037" s="60">
        <v>1.436619718309859</v>
      </c>
      <c r="M1037" s="115">
        <v>1096</v>
      </c>
      <c r="N1037" s="8"/>
      <c r="Q1037" s="8"/>
      <c r="R1037" s="99"/>
      <c r="S1037" s="27"/>
      <c r="T1037" s="27"/>
    </row>
    <row r="1038" spans="1:20" ht="13.4" customHeight="1" x14ac:dyDescent="1.1000000000000001">
      <c r="A1038" s="84">
        <v>894</v>
      </c>
      <c r="B1038" s="4" t="s">
        <v>2477</v>
      </c>
      <c r="C1038" s="71" t="s">
        <v>2177</v>
      </c>
      <c r="D1038" s="2">
        <v>133</v>
      </c>
      <c r="E1038" s="45" t="s">
        <v>2490</v>
      </c>
      <c r="F1038" s="70" t="s">
        <v>2491</v>
      </c>
      <c r="G1038" s="47" t="s">
        <v>14</v>
      </c>
      <c r="H1038" s="11" t="s">
        <v>2492</v>
      </c>
      <c r="I1038" s="59">
        <v>13.8</v>
      </c>
      <c r="J1038" s="120">
        <v>0.21458333333333335</v>
      </c>
      <c r="K1038" s="121"/>
      <c r="L1038" s="60">
        <v>2.679611650485437</v>
      </c>
      <c r="M1038" s="115">
        <v>1075</v>
      </c>
      <c r="N1038" s="8"/>
      <c r="Q1038" s="8"/>
      <c r="R1038" s="99"/>
      <c r="S1038" s="27"/>
      <c r="T1038" s="27"/>
    </row>
    <row r="1039" spans="1:20" ht="13.4" customHeight="1" x14ac:dyDescent="1.1000000000000001">
      <c r="A1039" s="84">
        <v>893</v>
      </c>
      <c r="B1039" s="4" t="s">
        <v>2477</v>
      </c>
      <c r="C1039" s="71" t="s">
        <v>2177</v>
      </c>
      <c r="D1039" s="2">
        <v>132</v>
      </c>
      <c r="E1039" s="45" t="s">
        <v>2493</v>
      </c>
      <c r="F1039" s="70" t="s">
        <v>2494</v>
      </c>
      <c r="G1039" s="47" t="s">
        <v>14</v>
      </c>
      <c r="H1039" s="11" t="s">
        <v>2495</v>
      </c>
      <c r="I1039" s="59">
        <v>7.7</v>
      </c>
      <c r="J1039" s="120">
        <v>0.22638888888888889</v>
      </c>
      <c r="K1039" s="121"/>
      <c r="L1039" s="60">
        <v>1.4171779141104295</v>
      </c>
      <c r="M1039" s="115">
        <v>886</v>
      </c>
      <c r="N1039" s="8"/>
      <c r="Q1039" s="8"/>
      <c r="R1039" s="99"/>
      <c r="S1039" s="27"/>
      <c r="T1039" s="27"/>
    </row>
    <row r="1040" spans="1:20" ht="13.4" customHeight="1" x14ac:dyDescent="1.1000000000000001">
      <c r="A1040" s="84">
        <v>892</v>
      </c>
      <c r="B1040" s="4" t="s">
        <v>2477</v>
      </c>
      <c r="C1040" s="71" t="s">
        <v>2177</v>
      </c>
      <c r="D1040" s="2">
        <v>131</v>
      </c>
      <c r="E1040" s="45" t="s">
        <v>2496</v>
      </c>
      <c r="F1040" s="70" t="s">
        <v>2497</v>
      </c>
      <c r="G1040" s="47" t="s">
        <v>14</v>
      </c>
      <c r="H1040" s="11" t="s">
        <v>2498</v>
      </c>
      <c r="I1040" s="59">
        <v>13.4</v>
      </c>
      <c r="J1040" s="120">
        <v>0.24166666666666667</v>
      </c>
      <c r="K1040" s="121"/>
      <c r="L1040" s="60">
        <v>2.3103448275862069</v>
      </c>
      <c r="M1040" s="115">
        <v>1305</v>
      </c>
      <c r="N1040" s="8"/>
      <c r="Q1040" s="8"/>
      <c r="R1040" s="99"/>
      <c r="S1040" s="27"/>
      <c r="T1040" s="27"/>
    </row>
    <row r="1041" spans="1:20" ht="13.4" customHeight="1" x14ac:dyDescent="1.1000000000000001">
      <c r="A1041" s="84">
        <v>891</v>
      </c>
      <c r="B1041" s="4" t="s">
        <v>2477</v>
      </c>
      <c r="C1041" s="71" t="s">
        <v>2177</v>
      </c>
      <c r="D1041" s="2">
        <v>130</v>
      </c>
      <c r="E1041" s="45" t="s">
        <v>2499</v>
      </c>
      <c r="F1041" s="70" t="s">
        <v>2500</v>
      </c>
      <c r="G1041" s="47" t="s">
        <v>14</v>
      </c>
      <c r="H1041" s="11" t="s">
        <v>2501</v>
      </c>
      <c r="I1041" s="59">
        <v>13.2</v>
      </c>
      <c r="J1041" s="120">
        <v>0.19444444444444445</v>
      </c>
      <c r="K1041" s="121"/>
      <c r="L1041" s="60">
        <v>2.8285714285714283</v>
      </c>
      <c r="M1041" s="115">
        <v>995</v>
      </c>
      <c r="N1041" s="8"/>
      <c r="Q1041" s="8"/>
      <c r="R1041" s="99"/>
      <c r="S1041" s="27"/>
      <c r="T1041" s="27"/>
    </row>
    <row r="1042" spans="1:20" ht="13.4" customHeight="1" x14ac:dyDescent="1.1000000000000001">
      <c r="A1042" s="84">
        <v>890</v>
      </c>
      <c r="B1042" s="4" t="s">
        <v>2477</v>
      </c>
      <c r="C1042" s="71" t="s">
        <v>2177</v>
      </c>
      <c r="D1042" s="2">
        <v>129</v>
      </c>
      <c r="E1042" s="45" t="s">
        <v>2502</v>
      </c>
      <c r="F1042" s="70" t="s">
        <v>2503</v>
      </c>
      <c r="G1042" s="47" t="s">
        <v>14</v>
      </c>
      <c r="H1042" s="11" t="s">
        <v>2504</v>
      </c>
      <c r="I1042" s="59">
        <v>13.1</v>
      </c>
      <c r="J1042" s="120">
        <v>0.25277777777777777</v>
      </c>
      <c r="K1042" s="121"/>
      <c r="L1042" s="60">
        <v>2.1593406593406592</v>
      </c>
      <c r="M1042" s="115">
        <v>1199</v>
      </c>
      <c r="N1042" s="8"/>
      <c r="Q1042" s="8"/>
      <c r="R1042" s="99"/>
      <c r="S1042" s="27"/>
      <c r="T1042" s="27"/>
    </row>
    <row r="1043" spans="1:20" ht="13.4" customHeight="1" x14ac:dyDescent="1.1000000000000001">
      <c r="A1043" s="84">
        <v>889</v>
      </c>
      <c r="B1043" s="4" t="s">
        <v>2477</v>
      </c>
      <c r="C1043" s="71" t="s">
        <v>2177</v>
      </c>
      <c r="D1043" s="2">
        <v>128</v>
      </c>
      <c r="E1043" s="45" t="s">
        <v>2505</v>
      </c>
      <c r="F1043" s="70" t="s">
        <v>2506</v>
      </c>
      <c r="G1043" s="47" t="s">
        <v>14</v>
      </c>
      <c r="H1043" s="11" t="s">
        <v>2507</v>
      </c>
      <c r="I1043" s="59">
        <v>8</v>
      </c>
      <c r="J1043" s="120">
        <v>0.12222222222222223</v>
      </c>
      <c r="K1043" s="121"/>
      <c r="L1043" s="60">
        <v>2.7272727272727271</v>
      </c>
      <c r="M1043" s="115">
        <v>501</v>
      </c>
      <c r="N1043" s="8"/>
      <c r="Q1043" s="8"/>
      <c r="R1043" s="99"/>
      <c r="S1043" s="27"/>
      <c r="T1043" s="27"/>
    </row>
    <row r="1044" spans="1:20" ht="13.4" customHeight="1" x14ac:dyDescent="1.1000000000000001">
      <c r="A1044" s="84">
        <v>888</v>
      </c>
      <c r="B1044" s="4" t="s">
        <v>2477</v>
      </c>
      <c r="C1044" s="71" t="s">
        <v>2177</v>
      </c>
      <c r="D1044" s="2">
        <v>127</v>
      </c>
      <c r="E1044" s="45" t="s">
        <v>2508</v>
      </c>
      <c r="F1044" s="70" t="s">
        <v>2509</v>
      </c>
      <c r="G1044" s="47" t="s">
        <v>14</v>
      </c>
      <c r="H1044" s="11" t="s">
        <v>2510</v>
      </c>
      <c r="I1044" s="59">
        <v>9.1999999999999993</v>
      </c>
      <c r="J1044" s="120">
        <v>0.18055555555555555</v>
      </c>
      <c r="K1044" s="121"/>
      <c r="L1044" s="60">
        <v>2.1230769230769226</v>
      </c>
      <c r="M1044" s="115">
        <v>771</v>
      </c>
      <c r="N1044" s="8"/>
      <c r="Q1044" s="8"/>
      <c r="R1044" s="99"/>
      <c r="S1044" s="27"/>
      <c r="T1044" s="27"/>
    </row>
    <row r="1045" spans="1:20" ht="13.4" customHeight="1" x14ac:dyDescent="1.1000000000000001">
      <c r="A1045" s="84">
        <v>887</v>
      </c>
      <c r="B1045" s="4" t="s">
        <v>2477</v>
      </c>
      <c r="C1045" s="71" t="s">
        <v>2177</v>
      </c>
      <c r="D1045" s="2">
        <v>126</v>
      </c>
      <c r="E1045" s="45" t="s">
        <v>2511</v>
      </c>
      <c r="F1045" s="70" t="s">
        <v>2512</v>
      </c>
      <c r="G1045" s="47" t="s">
        <v>14</v>
      </c>
      <c r="H1045" s="11" t="s">
        <v>4985</v>
      </c>
      <c r="I1045" s="59">
        <v>47.5</v>
      </c>
      <c r="J1045" s="120">
        <v>0.19166666666666665</v>
      </c>
      <c r="K1045" s="121"/>
      <c r="L1045" s="63">
        <v>10.32608695652174</v>
      </c>
      <c r="M1045" s="115">
        <v>879</v>
      </c>
      <c r="N1045" s="8"/>
      <c r="Q1045" s="8"/>
      <c r="R1045" s="99"/>
      <c r="S1045" s="27"/>
      <c r="T1045" s="27"/>
    </row>
    <row r="1046" spans="1:20" ht="13.4" customHeight="1" x14ac:dyDescent="1.1000000000000001">
      <c r="A1046" s="84">
        <v>886</v>
      </c>
      <c r="B1046" s="4" t="s">
        <v>2477</v>
      </c>
      <c r="C1046" s="71" t="s">
        <v>2177</v>
      </c>
      <c r="D1046" s="2">
        <v>125</v>
      </c>
      <c r="E1046" s="45" t="s">
        <v>2513</v>
      </c>
      <c r="F1046" s="70" t="s">
        <v>2514</v>
      </c>
      <c r="G1046" s="47" t="s">
        <v>14</v>
      </c>
      <c r="H1046" s="11" t="s">
        <v>2515</v>
      </c>
      <c r="I1046" s="59">
        <v>11.4</v>
      </c>
      <c r="J1046" s="120">
        <v>0.19375000000000001</v>
      </c>
      <c r="K1046" s="121"/>
      <c r="L1046" s="60">
        <v>2.4516129032258065</v>
      </c>
      <c r="M1046" s="115">
        <v>1210</v>
      </c>
      <c r="N1046" s="8"/>
      <c r="Q1046" s="8"/>
      <c r="R1046" s="99"/>
      <c r="S1046" s="27"/>
      <c r="T1046" s="27"/>
    </row>
    <row r="1047" spans="1:20" ht="13.4" customHeight="1" x14ac:dyDescent="1.1000000000000001">
      <c r="A1047" s="84">
        <v>885</v>
      </c>
      <c r="B1047" s="4" t="s">
        <v>2477</v>
      </c>
      <c r="C1047" s="71" t="s">
        <v>2177</v>
      </c>
      <c r="D1047" s="2">
        <v>124</v>
      </c>
      <c r="E1047" s="45" t="s">
        <v>2516</v>
      </c>
      <c r="F1047" s="70" t="s">
        <v>2517</v>
      </c>
      <c r="G1047" s="47" t="s">
        <v>14</v>
      </c>
      <c r="H1047" s="11" t="s">
        <v>2518</v>
      </c>
      <c r="I1047" s="59">
        <v>13.7</v>
      </c>
      <c r="J1047" s="120">
        <v>0.2673611111111111</v>
      </c>
      <c r="K1047" s="121"/>
      <c r="L1047" s="60">
        <v>2.1350649350649347</v>
      </c>
      <c r="M1047" s="115">
        <v>1768</v>
      </c>
      <c r="N1047" s="8"/>
      <c r="Q1047" s="8"/>
      <c r="R1047" s="99"/>
      <c r="S1047" s="27"/>
      <c r="T1047" s="27"/>
    </row>
    <row r="1048" spans="1:20" ht="13.4" customHeight="1" x14ac:dyDescent="1.1000000000000001">
      <c r="A1048" s="84">
        <v>884</v>
      </c>
      <c r="B1048" s="4" t="s">
        <v>2477</v>
      </c>
      <c r="C1048" s="71" t="s">
        <v>2177</v>
      </c>
      <c r="D1048" s="2">
        <v>123</v>
      </c>
      <c r="E1048" s="45" t="s">
        <v>2519</v>
      </c>
      <c r="F1048" s="70" t="s">
        <v>2520</v>
      </c>
      <c r="G1048" s="47" t="s">
        <v>14</v>
      </c>
      <c r="H1048" s="11" t="s">
        <v>2521</v>
      </c>
      <c r="I1048" s="59">
        <v>21.5</v>
      </c>
      <c r="J1048" s="120">
        <v>8.8888888888888892E-2</v>
      </c>
      <c r="K1048" s="121"/>
      <c r="L1048" s="63">
        <v>10.078125</v>
      </c>
      <c r="M1048" s="115">
        <v>1490</v>
      </c>
      <c r="N1048" s="8"/>
      <c r="Q1048" s="8"/>
      <c r="R1048" s="99"/>
      <c r="S1048" s="27"/>
      <c r="T1048" s="27"/>
    </row>
    <row r="1049" spans="1:20" ht="13.4" customHeight="1" x14ac:dyDescent="1.1000000000000001">
      <c r="A1049" s="84">
        <v>883</v>
      </c>
      <c r="B1049" s="4" t="s">
        <v>2477</v>
      </c>
      <c r="C1049" s="71" t="s">
        <v>2177</v>
      </c>
      <c r="D1049" s="2">
        <v>122</v>
      </c>
      <c r="E1049" s="45" t="s">
        <v>2522</v>
      </c>
      <c r="F1049" s="70" t="s">
        <v>2523</v>
      </c>
      <c r="G1049" s="47" t="s">
        <v>14</v>
      </c>
      <c r="H1049" s="11" t="s">
        <v>2524</v>
      </c>
      <c r="I1049" s="59">
        <v>14.2</v>
      </c>
      <c r="J1049" s="120">
        <v>0.22500000000000001</v>
      </c>
      <c r="K1049" s="121"/>
      <c r="L1049" s="60">
        <v>2.6296296296296298</v>
      </c>
      <c r="M1049" s="115">
        <v>979</v>
      </c>
      <c r="N1049" s="8"/>
      <c r="Q1049" s="8"/>
      <c r="R1049" s="99"/>
      <c r="S1049" s="27"/>
      <c r="T1049" s="27"/>
    </row>
    <row r="1050" spans="1:20" ht="13.4" customHeight="1" x14ac:dyDescent="1.1000000000000001">
      <c r="A1050" s="84">
        <v>882</v>
      </c>
      <c r="B1050" s="4" t="s">
        <v>2477</v>
      </c>
      <c r="C1050" s="71" t="s">
        <v>2177</v>
      </c>
      <c r="D1050" s="2">
        <v>121</v>
      </c>
      <c r="E1050" s="45" t="s">
        <v>2525</v>
      </c>
      <c r="F1050" s="70" t="s">
        <v>2526</v>
      </c>
      <c r="G1050" s="47" t="s">
        <v>14</v>
      </c>
      <c r="H1050" s="11" t="s">
        <v>4969</v>
      </c>
      <c r="I1050" s="59">
        <v>12.5</v>
      </c>
      <c r="J1050" s="120">
        <v>0.23819444444444446</v>
      </c>
      <c r="K1050" s="121"/>
      <c r="L1050" s="60">
        <v>2.1865889212827989</v>
      </c>
      <c r="M1050" s="115">
        <v>1464</v>
      </c>
      <c r="N1050" s="8"/>
      <c r="Q1050" s="8"/>
      <c r="R1050" s="99"/>
      <c r="S1050" s="27"/>
      <c r="T1050" s="27"/>
    </row>
    <row r="1051" spans="1:20" ht="13.4" customHeight="1" x14ac:dyDescent="1.1000000000000001">
      <c r="A1051" s="84">
        <v>881</v>
      </c>
      <c r="B1051" s="4" t="s">
        <v>2477</v>
      </c>
      <c r="C1051" s="71" t="s">
        <v>2177</v>
      </c>
      <c r="D1051" s="2">
        <v>120</v>
      </c>
      <c r="E1051" s="45" t="s">
        <v>2527</v>
      </c>
      <c r="F1051" s="70" t="s">
        <v>2528</v>
      </c>
      <c r="G1051" s="47" t="s">
        <v>14</v>
      </c>
      <c r="H1051" s="11" t="s">
        <v>2529</v>
      </c>
      <c r="I1051" s="59">
        <v>11.1</v>
      </c>
      <c r="J1051" s="120">
        <v>0.16944444444444443</v>
      </c>
      <c r="K1051" s="121"/>
      <c r="L1051" s="60">
        <v>2.7295081967213117</v>
      </c>
      <c r="M1051" s="115">
        <v>1346</v>
      </c>
      <c r="N1051" s="8"/>
      <c r="Q1051" s="8"/>
      <c r="R1051" s="99"/>
      <c r="S1051" s="27"/>
      <c r="T1051" s="27"/>
    </row>
    <row r="1052" spans="1:20" ht="13.4" customHeight="1" x14ac:dyDescent="1.1000000000000001">
      <c r="A1052" s="84">
        <v>880</v>
      </c>
      <c r="B1052" s="4" t="s">
        <v>2477</v>
      </c>
      <c r="C1052" s="71" t="s">
        <v>2177</v>
      </c>
      <c r="D1052" s="2">
        <v>119</v>
      </c>
      <c r="E1052" s="45" t="s">
        <v>2530</v>
      </c>
      <c r="F1052" s="70" t="s">
        <v>2531</v>
      </c>
      <c r="G1052" s="47" t="s">
        <v>14</v>
      </c>
      <c r="H1052" s="11" t="s">
        <v>4795</v>
      </c>
      <c r="I1052" s="59">
        <v>10.199999999999999</v>
      </c>
      <c r="J1052" s="120">
        <v>0.19097222222222221</v>
      </c>
      <c r="K1052" s="121"/>
      <c r="L1052" s="60">
        <v>2.2254545454545456</v>
      </c>
      <c r="M1052" s="115">
        <v>988</v>
      </c>
      <c r="N1052" s="8"/>
      <c r="Q1052" s="8"/>
      <c r="R1052" s="99"/>
      <c r="S1052" s="27"/>
      <c r="T1052" s="27"/>
    </row>
    <row r="1053" spans="1:20" ht="13.4" customHeight="1" x14ac:dyDescent="1.1000000000000001">
      <c r="A1053" s="84">
        <v>879</v>
      </c>
      <c r="B1053" s="4" t="s">
        <v>2477</v>
      </c>
      <c r="C1053" s="71" t="s">
        <v>2177</v>
      </c>
      <c r="D1053" s="2">
        <v>118</v>
      </c>
      <c r="E1053" s="45" t="s">
        <v>2532</v>
      </c>
      <c r="F1053" s="70" t="s">
        <v>2533</v>
      </c>
      <c r="G1053" s="47" t="s">
        <v>14</v>
      </c>
      <c r="H1053" s="11" t="s">
        <v>2534</v>
      </c>
      <c r="I1053" s="59">
        <v>10.9</v>
      </c>
      <c r="J1053" s="120">
        <v>0.23611111111111113</v>
      </c>
      <c r="K1053" s="121"/>
      <c r="L1053" s="60">
        <v>1.9235294117647062</v>
      </c>
      <c r="M1053" s="115">
        <v>1006</v>
      </c>
      <c r="N1053" s="8"/>
      <c r="Q1053" s="8"/>
      <c r="R1053" s="99"/>
      <c r="S1053" s="27"/>
      <c r="T1053" s="27"/>
    </row>
    <row r="1054" spans="1:20" ht="13.4" customHeight="1" x14ac:dyDescent="1.1000000000000001">
      <c r="A1054" s="84">
        <v>878</v>
      </c>
      <c r="B1054" s="4" t="s">
        <v>2477</v>
      </c>
      <c r="C1054" s="71" t="s">
        <v>2177</v>
      </c>
      <c r="D1054" s="2">
        <v>117</v>
      </c>
      <c r="E1054" s="45" t="s">
        <v>2535</v>
      </c>
      <c r="F1054" s="70" t="s">
        <v>2536</v>
      </c>
      <c r="G1054" s="47" t="s">
        <v>14</v>
      </c>
      <c r="H1054" s="11" t="s">
        <v>2537</v>
      </c>
      <c r="I1054" s="59">
        <v>9.3000000000000007</v>
      </c>
      <c r="J1054" s="120">
        <v>0.18541666666666667</v>
      </c>
      <c r="K1054" s="121"/>
      <c r="L1054" s="60">
        <v>2.0898876404494384</v>
      </c>
      <c r="M1054" s="115">
        <v>1296</v>
      </c>
      <c r="N1054" s="8"/>
      <c r="Q1054" s="8"/>
      <c r="R1054" s="99"/>
      <c r="S1054" s="27"/>
      <c r="T1054" s="27"/>
    </row>
    <row r="1055" spans="1:20" ht="13.4" customHeight="1" x14ac:dyDescent="1.1000000000000001">
      <c r="A1055" s="84">
        <v>877</v>
      </c>
      <c r="B1055" s="4" t="s">
        <v>2477</v>
      </c>
      <c r="C1055" s="71" t="s">
        <v>2177</v>
      </c>
      <c r="D1055" s="2">
        <v>116</v>
      </c>
      <c r="E1055" s="45" t="s">
        <v>2538</v>
      </c>
      <c r="F1055" s="70" t="s">
        <v>2539</v>
      </c>
      <c r="G1055" s="47" t="s">
        <v>14</v>
      </c>
      <c r="H1055" s="11" t="s">
        <v>2540</v>
      </c>
      <c r="I1055" s="59">
        <v>12.1</v>
      </c>
      <c r="J1055" s="120">
        <v>0.29930555555555555</v>
      </c>
      <c r="K1055" s="121"/>
      <c r="L1055" s="60">
        <v>1.6844547563805103</v>
      </c>
      <c r="M1055" s="115">
        <v>1226</v>
      </c>
      <c r="N1055" s="8"/>
      <c r="Q1055" s="8"/>
      <c r="R1055" s="99"/>
      <c r="S1055" s="27"/>
      <c r="T1055" s="27"/>
    </row>
    <row r="1056" spans="1:20" ht="13.4" customHeight="1" x14ac:dyDescent="1.1000000000000001">
      <c r="A1056" s="84">
        <v>876</v>
      </c>
      <c r="B1056" s="4" t="s">
        <v>2477</v>
      </c>
      <c r="C1056" s="71" t="s">
        <v>2177</v>
      </c>
      <c r="D1056" s="2">
        <v>115</v>
      </c>
      <c r="E1056" s="45" t="s">
        <v>2541</v>
      </c>
      <c r="F1056" s="70" t="s">
        <v>2542</v>
      </c>
      <c r="G1056" s="47" t="s">
        <v>14</v>
      </c>
      <c r="H1056" s="11" t="s">
        <v>2543</v>
      </c>
      <c r="I1056" s="59">
        <v>11.3</v>
      </c>
      <c r="J1056" s="120">
        <v>0.20486111111111113</v>
      </c>
      <c r="K1056" s="121"/>
      <c r="L1056" s="60">
        <v>2.2983050847457629</v>
      </c>
      <c r="M1056" s="115">
        <v>855</v>
      </c>
      <c r="N1056" s="8"/>
      <c r="Q1056" s="8"/>
      <c r="R1056" s="99"/>
      <c r="S1056" s="27"/>
      <c r="T1056" s="27"/>
    </row>
    <row r="1057" spans="1:20" ht="13.4" customHeight="1" x14ac:dyDescent="1.1000000000000001">
      <c r="A1057" s="84">
        <v>875</v>
      </c>
      <c r="B1057" s="4" t="s">
        <v>2477</v>
      </c>
      <c r="C1057" s="71" t="s">
        <v>2177</v>
      </c>
      <c r="D1057" s="2">
        <v>114</v>
      </c>
      <c r="E1057" s="45" t="s">
        <v>2544</v>
      </c>
      <c r="F1057" s="70" t="s">
        <v>2545</v>
      </c>
      <c r="G1057" s="47" t="s">
        <v>14</v>
      </c>
      <c r="H1057" s="11" t="s">
        <v>2546</v>
      </c>
      <c r="I1057" s="59">
        <v>56.1</v>
      </c>
      <c r="J1057" s="120">
        <v>0.15069444444444444</v>
      </c>
      <c r="K1057" s="121"/>
      <c r="L1057" s="63">
        <v>15.51152073732719</v>
      </c>
      <c r="M1057" s="115">
        <v>414</v>
      </c>
      <c r="N1057" s="8"/>
      <c r="Q1057" s="8"/>
      <c r="R1057" s="99"/>
      <c r="S1057" s="27"/>
      <c r="T1057" s="27"/>
    </row>
    <row r="1058" spans="1:20" ht="13.4" customHeight="1" x14ac:dyDescent="1.1000000000000001">
      <c r="A1058" s="84">
        <v>874</v>
      </c>
      <c r="B1058" s="4" t="s">
        <v>2477</v>
      </c>
      <c r="C1058" s="71" t="s">
        <v>2177</v>
      </c>
      <c r="D1058" s="2">
        <v>113</v>
      </c>
      <c r="E1058" s="45" t="s">
        <v>2547</v>
      </c>
      <c r="F1058" s="70" t="s">
        <v>2548</v>
      </c>
      <c r="G1058" s="47" t="s">
        <v>14</v>
      </c>
      <c r="H1058" s="11" t="s">
        <v>2549</v>
      </c>
      <c r="I1058" s="59">
        <v>15.4</v>
      </c>
      <c r="J1058" s="120">
        <v>0.28055555555555556</v>
      </c>
      <c r="K1058" s="121"/>
      <c r="L1058" s="60">
        <v>2.2871287128712869</v>
      </c>
      <c r="M1058" s="115">
        <v>1550</v>
      </c>
      <c r="N1058" s="8"/>
      <c r="Q1058" s="8"/>
      <c r="R1058" s="99"/>
      <c r="S1058" s="27"/>
      <c r="T1058" s="27"/>
    </row>
    <row r="1059" spans="1:20" ht="13.4" customHeight="1" x14ac:dyDescent="1.1000000000000001">
      <c r="A1059" s="84">
        <v>873</v>
      </c>
      <c r="B1059" s="4" t="s">
        <v>2477</v>
      </c>
      <c r="C1059" s="71" t="s">
        <v>2177</v>
      </c>
      <c r="D1059" s="2">
        <v>112</v>
      </c>
      <c r="E1059" s="45" t="s">
        <v>2550</v>
      </c>
      <c r="F1059" s="70" t="s">
        <v>2551</v>
      </c>
      <c r="G1059" s="47" t="s">
        <v>14</v>
      </c>
      <c r="H1059" s="11" t="s">
        <v>2552</v>
      </c>
      <c r="I1059" s="59">
        <v>10.5</v>
      </c>
      <c r="J1059" s="120">
        <v>0.16597222222222222</v>
      </c>
      <c r="K1059" s="121"/>
      <c r="L1059" s="60">
        <v>2.6359832635983262</v>
      </c>
      <c r="M1059" s="115">
        <v>1335</v>
      </c>
      <c r="N1059" s="8"/>
      <c r="Q1059" s="8"/>
      <c r="R1059" s="99"/>
      <c r="S1059" s="27"/>
      <c r="T1059" s="27"/>
    </row>
    <row r="1060" spans="1:20" ht="13.4" customHeight="1" x14ac:dyDescent="1.1000000000000001">
      <c r="A1060" s="84">
        <v>872</v>
      </c>
      <c r="B1060" s="4" t="s">
        <v>2477</v>
      </c>
      <c r="C1060" s="71" t="s">
        <v>2177</v>
      </c>
      <c r="D1060" s="2">
        <v>111</v>
      </c>
      <c r="E1060" s="45" t="s">
        <v>2553</v>
      </c>
      <c r="F1060" s="70" t="s">
        <v>2554</v>
      </c>
      <c r="G1060" s="47" t="s">
        <v>14</v>
      </c>
      <c r="H1060" s="11" t="s">
        <v>2555</v>
      </c>
      <c r="I1060" s="59">
        <v>8.4</v>
      </c>
      <c r="J1060" s="120">
        <v>0.23819444444444446</v>
      </c>
      <c r="K1060" s="121"/>
      <c r="L1060" s="60">
        <v>1.4693877551020409</v>
      </c>
      <c r="M1060" s="115">
        <v>1026</v>
      </c>
      <c r="N1060" s="8"/>
      <c r="Q1060" s="8"/>
      <c r="R1060" s="99"/>
      <c r="S1060" s="27"/>
      <c r="T1060" s="27"/>
    </row>
    <row r="1061" spans="1:20" ht="13.4" customHeight="1" x14ac:dyDescent="1.1000000000000001">
      <c r="A1061" s="84">
        <v>871</v>
      </c>
      <c r="B1061" s="4" t="s">
        <v>2477</v>
      </c>
      <c r="C1061" s="71" t="s">
        <v>2177</v>
      </c>
      <c r="D1061" s="2">
        <v>110</v>
      </c>
      <c r="E1061" s="45" t="s">
        <v>2556</v>
      </c>
      <c r="F1061" s="70" t="s">
        <v>2557</v>
      </c>
      <c r="G1061" s="47" t="s">
        <v>14</v>
      </c>
      <c r="H1061" s="11" t="s">
        <v>2558</v>
      </c>
      <c r="I1061" s="59">
        <v>59.6</v>
      </c>
      <c r="J1061" s="120">
        <v>0.15972222222222224</v>
      </c>
      <c r="K1061" s="121"/>
      <c r="L1061" s="63">
        <v>15.547826086956523</v>
      </c>
      <c r="M1061" s="115">
        <v>581</v>
      </c>
      <c r="N1061" s="8"/>
      <c r="Q1061" s="8"/>
      <c r="R1061" s="99"/>
      <c r="S1061" s="27"/>
      <c r="T1061" s="27"/>
    </row>
    <row r="1062" spans="1:20" ht="13.4" customHeight="1" x14ac:dyDescent="1.1000000000000001">
      <c r="A1062" s="84">
        <v>870</v>
      </c>
      <c r="B1062" s="4" t="s">
        <v>2477</v>
      </c>
      <c r="C1062" s="71" t="s">
        <v>2177</v>
      </c>
      <c r="D1062" s="2">
        <v>109</v>
      </c>
      <c r="E1062" s="45" t="s">
        <v>2559</v>
      </c>
      <c r="F1062" s="70" t="s">
        <v>2560</v>
      </c>
      <c r="G1062" s="47" t="s">
        <v>14</v>
      </c>
      <c r="H1062" s="11" t="s">
        <v>2561</v>
      </c>
      <c r="I1062" s="59">
        <v>7.5</v>
      </c>
      <c r="J1062" s="120">
        <v>0.18888888888888888</v>
      </c>
      <c r="K1062" s="121"/>
      <c r="L1062" s="60">
        <v>1.6544117647058822</v>
      </c>
      <c r="M1062" s="115">
        <v>829</v>
      </c>
      <c r="N1062" s="8"/>
      <c r="Q1062" s="8"/>
      <c r="R1062" s="99"/>
      <c r="S1062" s="27"/>
      <c r="T1062" s="27"/>
    </row>
    <row r="1063" spans="1:20" ht="13.4" customHeight="1" x14ac:dyDescent="1.1000000000000001">
      <c r="A1063" s="84">
        <v>869</v>
      </c>
      <c r="B1063" s="4" t="s">
        <v>2477</v>
      </c>
      <c r="C1063" s="71" t="s">
        <v>2177</v>
      </c>
      <c r="D1063" s="2">
        <v>108</v>
      </c>
      <c r="E1063" s="45" t="s">
        <v>2562</v>
      </c>
      <c r="F1063" s="70" t="s">
        <v>2563</v>
      </c>
      <c r="G1063" s="47" t="s">
        <v>14</v>
      </c>
      <c r="H1063" s="11" t="s">
        <v>2564</v>
      </c>
      <c r="I1063" s="59">
        <v>5.5</v>
      </c>
      <c r="J1063" s="120">
        <v>0.16111111111111112</v>
      </c>
      <c r="K1063" s="121"/>
      <c r="L1063" s="60">
        <v>1.4224137931034482</v>
      </c>
      <c r="M1063" s="115">
        <v>564</v>
      </c>
      <c r="N1063" s="8"/>
      <c r="Q1063" s="8"/>
      <c r="R1063" s="99"/>
      <c r="S1063" s="27"/>
      <c r="T1063" s="27"/>
    </row>
    <row r="1064" spans="1:20" ht="13.4" customHeight="1" x14ac:dyDescent="1.1000000000000001">
      <c r="A1064" s="84">
        <v>868</v>
      </c>
      <c r="B1064" s="4" t="s">
        <v>2477</v>
      </c>
      <c r="C1064" s="71" t="s">
        <v>2177</v>
      </c>
      <c r="D1064" s="2">
        <v>107</v>
      </c>
      <c r="E1064" s="45" t="s">
        <v>2565</v>
      </c>
      <c r="F1064" s="70" t="s">
        <v>2566</v>
      </c>
      <c r="G1064" s="47" t="s">
        <v>14</v>
      </c>
      <c r="H1064" s="11" t="s">
        <v>2567</v>
      </c>
      <c r="I1064" s="59">
        <v>56.1</v>
      </c>
      <c r="J1064" s="120">
        <v>0.13194444444444445</v>
      </c>
      <c r="K1064" s="121"/>
      <c r="L1064" s="63">
        <v>17.715789473684211</v>
      </c>
      <c r="M1064" s="115">
        <v>377</v>
      </c>
      <c r="N1064" s="8"/>
      <c r="Q1064" s="8"/>
      <c r="R1064" s="99"/>
      <c r="S1064" s="27"/>
      <c r="T1064" s="27"/>
    </row>
    <row r="1065" spans="1:20" ht="13.4" customHeight="1" x14ac:dyDescent="1.1000000000000001">
      <c r="A1065" s="84">
        <v>867</v>
      </c>
      <c r="B1065" s="4" t="s">
        <v>2477</v>
      </c>
      <c r="C1065" s="71" t="s">
        <v>2177</v>
      </c>
      <c r="D1065" s="2">
        <v>106</v>
      </c>
      <c r="E1065" s="45" t="s">
        <v>2568</v>
      </c>
      <c r="F1065" s="70" t="s">
        <v>2569</v>
      </c>
      <c r="G1065" s="47" t="s">
        <v>14</v>
      </c>
      <c r="H1065" s="11" t="s">
        <v>2570</v>
      </c>
      <c r="I1065" s="59">
        <v>109</v>
      </c>
      <c r="J1065" s="120">
        <v>0.28819444444444448</v>
      </c>
      <c r="K1065" s="121"/>
      <c r="L1065" s="63">
        <v>15.759036144578312</v>
      </c>
      <c r="M1065" s="115">
        <v>915</v>
      </c>
      <c r="N1065" s="8"/>
      <c r="Q1065" s="8"/>
      <c r="R1065" s="99"/>
      <c r="S1065" s="27"/>
      <c r="T1065" s="27"/>
    </row>
    <row r="1066" spans="1:20" ht="13.4" customHeight="1" x14ac:dyDescent="1.1000000000000001">
      <c r="A1066" s="84">
        <v>866</v>
      </c>
      <c r="B1066" s="4" t="s">
        <v>2477</v>
      </c>
      <c r="C1066" s="71" t="s">
        <v>2177</v>
      </c>
      <c r="D1066" s="2">
        <v>105</v>
      </c>
      <c r="E1066" s="45" t="s">
        <v>2571</v>
      </c>
      <c r="F1066" s="70" t="s">
        <v>2572</v>
      </c>
      <c r="G1066" s="47" t="s">
        <v>14</v>
      </c>
      <c r="H1066" s="11" t="s">
        <v>4572</v>
      </c>
      <c r="I1066" s="59">
        <v>11.2</v>
      </c>
      <c r="J1066" s="120">
        <v>0.21458333333333335</v>
      </c>
      <c r="K1066" s="121"/>
      <c r="L1066" s="60">
        <v>2.174757281553398</v>
      </c>
      <c r="M1066" s="115">
        <v>1203</v>
      </c>
      <c r="N1066" s="8"/>
      <c r="Q1066" s="8"/>
      <c r="R1066" s="99"/>
      <c r="S1066" s="27"/>
      <c r="T1066" s="27"/>
    </row>
    <row r="1067" spans="1:20" ht="13.4" customHeight="1" x14ac:dyDescent="1.1000000000000001">
      <c r="A1067" s="84">
        <v>865</v>
      </c>
      <c r="B1067" s="4" t="s">
        <v>2477</v>
      </c>
      <c r="C1067" s="71" t="s">
        <v>2177</v>
      </c>
      <c r="D1067" s="2">
        <v>104</v>
      </c>
      <c r="E1067" s="45" t="s">
        <v>2573</v>
      </c>
      <c r="F1067" s="70" t="s">
        <v>2574</v>
      </c>
      <c r="G1067" s="47" t="s">
        <v>14</v>
      </c>
      <c r="H1067" s="11" t="s">
        <v>2575</v>
      </c>
      <c r="I1067" s="59">
        <v>55.3</v>
      </c>
      <c r="J1067" s="120">
        <v>0.1277777777777778</v>
      </c>
      <c r="K1067" s="121"/>
      <c r="L1067" s="63">
        <v>18.032608695652172</v>
      </c>
      <c r="M1067" s="115">
        <v>563</v>
      </c>
      <c r="N1067" s="8"/>
      <c r="Q1067" s="8"/>
      <c r="R1067" s="99"/>
      <c r="S1067" s="27"/>
      <c r="T1067" s="27"/>
    </row>
    <row r="1068" spans="1:20" ht="13.4" customHeight="1" x14ac:dyDescent="1.1000000000000001">
      <c r="A1068" s="84">
        <v>864</v>
      </c>
      <c r="B1068" s="4" t="s">
        <v>2477</v>
      </c>
      <c r="C1068" s="71" t="s">
        <v>2177</v>
      </c>
      <c r="D1068" s="2">
        <v>103</v>
      </c>
      <c r="E1068" s="45" t="s">
        <v>2576</v>
      </c>
      <c r="F1068" s="70" t="s">
        <v>2577</v>
      </c>
      <c r="G1068" s="47" t="s">
        <v>14</v>
      </c>
      <c r="H1068" s="11" t="s">
        <v>2578</v>
      </c>
      <c r="I1068" s="59">
        <v>15</v>
      </c>
      <c r="J1068" s="120">
        <v>0.28819444444444448</v>
      </c>
      <c r="K1068" s="121"/>
      <c r="L1068" s="60">
        <v>2.168674698795181</v>
      </c>
      <c r="M1068" s="115">
        <v>1498</v>
      </c>
      <c r="N1068" s="8"/>
      <c r="Q1068" s="8"/>
      <c r="R1068" s="99"/>
      <c r="S1068" s="27"/>
      <c r="T1068" s="27"/>
    </row>
    <row r="1069" spans="1:20" ht="13.4" customHeight="1" x14ac:dyDescent="1.1000000000000001">
      <c r="A1069" s="84">
        <v>863</v>
      </c>
      <c r="B1069" s="4" t="s">
        <v>2477</v>
      </c>
      <c r="C1069" s="71" t="s">
        <v>2177</v>
      </c>
      <c r="D1069" s="2">
        <v>102</v>
      </c>
      <c r="E1069" s="45" t="s">
        <v>2579</v>
      </c>
      <c r="F1069" s="70" t="s">
        <v>2580</v>
      </c>
      <c r="G1069" s="47" t="s">
        <v>14</v>
      </c>
      <c r="H1069" s="11" t="s">
        <v>2581</v>
      </c>
      <c r="I1069" s="59">
        <v>61.1</v>
      </c>
      <c r="J1069" s="120">
        <v>0.20625000000000002</v>
      </c>
      <c r="K1069" s="121"/>
      <c r="L1069" s="63">
        <v>12.343434343434344</v>
      </c>
      <c r="M1069" s="115">
        <v>1454</v>
      </c>
      <c r="N1069" s="8"/>
      <c r="Q1069" s="8"/>
      <c r="R1069" s="99"/>
      <c r="S1069" s="27"/>
      <c r="T1069" s="27"/>
    </row>
    <row r="1070" spans="1:20" ht="13.4" customHeight="1" x14ac:dyDescent="1.1000000000000001">
      <c r="A1070" s="84">
        <v>862</v>
      </c>
      <c r="B1070" s="4" t="s">
        <v>2477</v>
      </c>
      <c r="C1070" s="71" t="s">
        <v>2177</v>
      </c>
      <c r="D1070" s="2">
        <v>101</v>
      </c>
      <c r="E1070" s="45" t="s">
        <v>2582</v>
      </c>
      <c r="F1070" s="70" t="s">
        <v>2583</v>
      </c>
      <c r="G1070" s="47" t="s">
        <v>14</v>
      </c>
      <c r="H1070" s="11" t="s">
        <v>4478</v>
      </c>
      <c r="I1070" s="59">
        <v>14.9</v>
      </c>
      <c r="J1070" s="120">
        <v>0.22847222222222222</v>
      </c>
      <c r="K1070" s="121"/>
      <c r="L1070" s="60">
        <v>2.717325227963526</v>
      </c>
      <c r="M1070" s="115">
        <v>1084</v>
      </c>
      <c r="N1070" s="8"/>
      <c r="Q1070" s="8"/>
      <c r="R1070" s="99"/>
      <c r="S1070" s="27"/>
      <c r="T1070" s="27"/>
    </row>
    <row r="1071" spans="1:20" ht="13.4" customHeight="1" x14ac:dyDescent="1.1000000000000001">
      <c r="A1071" s="84">
        <v>861</v>
      </c>
      <c r="B1071" s="4" t="s">
        <v>2477</v>
      </c>
      <c r="C1071" s="71" t="s">
        <v>2177</v>
      </c>
      <c r="D1071" s="2">
        <v>100</v>
      </c>
      <c r="E1071" s="45" t="s">
        <v>2584</v>
      </c>
      <c r="F1071" s="70" t="s">
        <v>2585</v>
      </c>
      <c r="G1071" s="47" t="s">
        <v>14</v>
      </c>
      <c r="H1071" s="11" t="s">
        <v>2586</v>
      </c>
      <c r="I1071" s="59">
        <v>52.2</v>
      </c>
      <c r="J1071" s="120">
        <v>0.12569444444444444</v>
      </c>
      <c r="K1071" s="121"/>
      <c r="L1071" s="63">
        <v>17.303867403314918</v>
      </c>
      <c r="M1071" s="115">
        <v>523</v>
      </c>
      <c r="N1071" s="8"/>
      <c r="Q1071" s="8"/>
      <c r="R1071" s="99"/>
      <c r="S1071" s="27"/>
      <c r="T1071" s="27"/>
    </row>
    <row r="1072" spans="1:20" ht="13.4" customHeight="1" x14ac:dyDescent="1.1000000000000001">
      <c r="A1072" s="84">
        <v>860</v>
      </c>
      <c r="B1072" s="4" t="s">
        <v>2477</v>
      </c>
      <c r="C1072" s="71" t="s">
        <v>2177</v>
      </c>
      <c r="D1072" s="2">
        <v>99</v>
      </c>
      <c r="E1072" s="45" t="s">
        <v>2587</v>
      </c>
      <c r="F1072" s="70" t="s">
        <v>2588</v>
      </c>
      <c r="G1072" s="47" t="s">
        <v>14</v>
      </c>
      <c r="H1072" s="11" t="s">
        <v>2589</v>
      </c>
      <c r="I1072" s="59">
        <v>7.6</v>
      </c>
      <c r="J1072" s="120">
        <v>0.14583333333333334</v>
      </c>
      <c r="K1072" s="121"/>
      <c r="L1072" s="60">
        <v>2.1714285714285717</v>
      </c>
      <c r="M1072" s="115">
        <v>850</v>
      </c>
      <c r="N1072" s="8"/>
      <c r="Q1072" s="8"/>
      <c r="R1072" s="99"/>
      <c r="S1072" s="27"/>
      <c r="T1072" s="27"/>
    </row>
    <row r="1073" spans="1:20" ht="13.4" customHeight="1" x14ac:dyDescent="1.1000000000000001">
      <c r="A1073" s="84">
        <v>859</v>
      </c>
      <c r="B1073" s="4" t="s">
        <v>2477</v>
      </c>
      <c r="C1073" s="71" t="s">
        <v>2177</v>
      </c>
      <c r="D1073" s="2">
        <v>98</v>
      </c>
      <c r="E1073" s="45" t="s">
        <v>2590</v>
      </c>
      <c r="F1073" s="70" t="s">
        <v>2591</v>
      </c>
      <c r="G1073" s="47" t="s">
        <v>14</v>
      </c>
      <c r="H1073" s="11" t="s">
        <v>2592</v>
      </c>
      <c r="I1073" s="59">
        <v>48</v>
      </c>
      <c r="J1073" s="120">
        <v>0.11875000000000001</v>
      </c>
      <c r="K1073" s="121"/>
      <c r="L1073" s="63">
        <v>16.842105263157894</v>
      </c>
      <c r="M1073" s="115">
        <v>374</v>
      </c>
      <c r="N1073" s="8"/>
      <c r="Q1073" s="8"/>
      <c r="R1073" s="99"/>
      <c r="S1073" s="27"/>
      <c r="T1073" s="27"/>
    </row>
    <row r="1074" spans="1:20" ht="13.4" customHeight="1" x14ac:dyDescent="1.1000000000000001">
      <c r="A1074" s="84">
        <v>858</v>
      </c>
      <c r="B1074" s="4" t="s">
        <v>2477</v>
      </c>
      <c r="C1074" s="71" t="s">
        <v>2177</v>
      </c>
      <c r="D1074" s="2">
        <v>97</v>
      </c>
      <c r="E1074" s="45" t="s">
        <v>2593</v>
      </c>
      <c r="F1074" s="70" t="s">
        <v>2594</v>
      </c>
      <c r="G1074" s="47" t="s">
        <v>14</v>
      </c>
      <c r="H1074" s="11" t="s">
        <v>2595</v>
      </c>
      <c r="I1074" s="59">
        <v>9</v>
      </c>
      <c r="J1074" s="120">
        <v>0.14375000000000002</v>
      </c>
      <c r="K1074" s="121"/>
      <c r="L1074" s="60">
        <v>2.6086956521739131</v>
      </c>
      <c r="M1074" s="115">
        <v>808</v>
      </c>
      <c r="N1074" s="8"/>
      <c r="Q1074" s="8"/>
      <c r="R1074" s="99"/>
      <c r="S1074" s="27"/>
      <c r="T1074" s="27"/>
    </row>
    <row r="1075" spans="1:20" ht="13.4" customHeight="1" x14ac:dyDescent="1.1000000000000001">
      <c r="A1075" s="84">
        <v>857</v>
      </c>
      <c r="B1075" s="4" t="s">
        <v>2477</v>
      </c>
      <c r="C1075" s="71" t="s">
        <v>2177</v>
      </c>
      <c r="D1075" s="2">
        <v>96</v>
      </c>
      <c r="E1075" s="45" t="s">
        <v>2596</v>
      </c>
      <c r="F1075" s="70" t="s">
        <v>2597</v>
      </c>
      <c r="G1075" s="47" t="s">
        <v>14</v>
      </c>
      <c r="H1075" s="11" t="s">
        <v>2598</v>
      </c>
      <c r="I1075" s="59">
        <v>6.9</v>
      </c>
      <c r="J1075" s="120">
        <v>7.6388888888888895E-2</v>
      </c>
      <c r="K1075" s="121"/>
      <c r="L1075" s="60">
        <v>3.7636363636363641</v>
      </c>
      <c r="M1075" s="115">
        <v>377</v>
      </c>
      <c r="N1075" s="8"/>
      <c r="Q1075" s="8"/>
      <c r="R1075" s="99"/>
      <c r="S1075" s="27"/>
      <c r="T1075" s="27"/>
    </row>
    <row r="1076" spans="1:20" ht="13.4" customHeight="1" x14ac:dyDescent="1.1000000000000001">
      <c r="A1076" s="84">
        <v>856</v>
      </c>
      <c r="B1076" s="4" t="s">
        <v>2477</v>
      </c>
      <c r="C1076" s="71" t="s">
        <v>2177</v>
      </c>
      <c r="D1076" s="2">
        <v>95</v>
      </c>
      <c r="E1076" s="45" t="s">
        <v>2599</v>
      </c>
      <c r="F1076" s="70" t="s">
        <v>2600</v>
      </c>
      <c r="G1076" s="47" t="s">
        <v>14</v>
      </c>
      <c r="H1076" s="11" t="s">
        <v>2601</v>
      </c>
      <c r="I1076" s="59">
        <v>99.7</v>
      </c>
      <c r="J1076" s="120">
        <v>0.23055555555555554</v>
      </c>
      <c r="K1076" s="121"/>
      <c r="L1076" s="63">
        <v>18.018072289156628</v>
      </c>
      <c r="M1076" s="115">
        <v>372</v>
      </c>
      <c r="N1076" s="8"/>
      <c r="Q1076" s="8"/>
      <c r="R1076" s="99"/>
      <c r="S1076" s="27"/>
      <c r="T1076" s="27"/>
    </row>
    <row r="1077" spans="1:20" ht="13.4" customHeight="1" x14ac:dyDescent="1.1000000000000001">
      <c r="A1077" s="84">
        <v>855</v>
      </c>
      <c r="B1077" s="4" t="s">
        <v>2477</v>
      </c>
      <c r="C1077" s="71" t="s">
        <v>2177</v>
      </c>
      <c r="D1077" s="2">
        <v>94</v>
      </c>
      <c r="E1077" s="45" t="s">
        <v>2602</v>
      </c>
      <c r="F1077" s="70" t="s">
        <v>2603</v>
      </c>
      <c r="G1077" s="47" t="s">
        <v>14</v>
      </c>
      <c r="H1077" s="11" t="s">
        <v>2604</v>
      </c>
      <c r="I1077" s="59">
        <v>4.7</v>
      </c>
      <c r="J1077" s="120">
        <v>6.3194444444444442E-2</v>
      </c>
      <c r="K1077" s="121"/>
      <c r="L1077" s="60">
        <v>3.098901098901099</v>
      </c>
      <c r="M1077" s="115">
        <v>329</v>
      </c>
      <c r="N1077" s="8"/>
      <c r="Q1077" s="8"/>
      <c r="R1077" s="99"/>
      <c r="S1077" s="27"/>
      <c r="T1077" s="27"/>
    </row>
    <row r="1078" spans="1:20" ht="13.4" customHeight="1" x14ac:dyDescent="1.1000000000000001">
      <c r="A1078" s="84">
        <v>854</v>
      </c>
      <c r="B1078" s="4" t="s">
        <v>2477</v>
      </c>
      <c r="C1078" s="71" t="s">
        <v>2177</v>
      </c>
      <c r="D1078" s="2">
        <v>93</v>
      </c>
      <c r="E1078" s="45" t="s">
        <v>2605</v>
      </c>
      <c r="F1078" s="70" t="s">
        <v>2606</v>
      </c>
      <c r="G1078" s="47" t="s">
        <v>14</v>
      </c>
      <c r="H1078" s="11" t="s">
        <v>2607</v>
      </c>
      <c r="I1078" s="59">
        <v>13.1</v>
      </c>
      <c r="J1078" s="120">
        <v>0.27777777777777779</v>
      </c>
      <c r="K1078" s="121"/>
      <c r="L1078" s="60">
        <v>1.9649999999999999</v>
      </c>
      <c r="M1078" s="115">
        <v>1588</v>
      </c>
      <c r="N1078" s="8"/>
      <c r="Q1078" s="8"/>
      <c r="R1078" s="99"/>
      <c r="S1078" s="27"/>
      <c r="T1078" s="27"/>
    </row>
    <row r="1079" spans="1:20" ht="13.4" customHeight="1" x14ac:dyDescent="1.1000000000000001">
      <c r="A1079" s="84">
        <v>853</v>
      </c>
      <c r="B1079" s="4" t="s">
        <v>2477</v>
      </c>
      <c r="C1079" s="71" t="s">
        <v>2177</v>
      </c>
      <c r="D1079" s="2">
        <v>92</v>
      </c>
      <c r="E1079" s="45" t="s">
        <v>2608</v>
      </c>
      <c r="F1079" s="35" t="s">
        <v>2609</v>
      </c>
      <c r="G1079" s="47" t="s">
        <v>14</v>
      </c>
      <c r="H1079" s="11" t="s">
        <v>2610</v>
      </c>
      <c r="I1079" s="59">
        <v>35.5</v>
      </c>
      <c r="J1079" s="120"/>
      <c r="K1079" s="121"/>
      <c r="L1079" s="60" t="s">
        <v>1756</v>
      </c>
      <c r="M1079" s="115" t="s">
        <v>1756</v>
      </c>
      <c r="N1079" s="8"/>
      <c r="Q1079" s="8"/>
      <c r="R1079" s="99"/>
      <c r="S1079" s="27"/>
      <c r="T1079" s="27"/>
    </row>
    <row r="1080" spans="1:20" ht="13.4" customHeight="1" x14ac:dyDescent="1.1000000000000001">
      <c r="A1080" s="84">
        <v>852</v>
      </c>
      <c r="B1080" s="4" t="s">
        <v>2477</v>
      </c>
      <c r="C1080" s="71" t="s">
        <v>2177</v>
      </c>
      <c r="D1080" s="2">
        <v>91</v>
      </c>
      <c r="E1080" s="45" t="s">
        <v>2611</v>
      </c>
      <c r="F1080" s="70" t="s">
        <v>2612</v>
      </c>
      <c r="G1080" s="47" t="s">
        <v>14</v>
      </c>
      <c r="H1080" s="11" t="s">
        <v>4558</v>
      </c>
      <c r="I1080" s="59">
        <v>44.3</v>
      </c>
      <c r="J1080" s="120">
        <v>0.13958333333333334</v>
      </c>
      <c r="K1080" s="121"/>
      <c r="L1080" s="63">
        <v>13.223880597014926</v>
      </c>
      <c r="M1080" s="115">
        <v>1245</v>
      </c>
      <c r="N1080" s="8"/>
      <c r="Q1080" s="8"/>
      <c r="R1080" s="99"/>
      <c r="S1080" s="27"/>
      <c r="T1080" s="27"/>
    </row>
    <row r="1081" spans="1:20" ht="13.4" customHeight="1" x14ac:dyDescent="1.1000000000000001">
      <c r="A1081" s="84">
        <v>851</v>
      </c>
      <c r="B1081" s="4" t="s">
        <v>2477</v>
      </c>
      <c r="C1081" s="71" t="s">
        <v>2177</v>
      </c>
      <c r="D1081" s="2">
        <v>90</v>
      </c>
      <c r="E1081" s="45" t="s">
        <v>2613</v>
      </c>
      <c r="F1081" s="70" t="s">
        <v>2614</v>
      </c>
      <c r="G1081" s="47" t="s">
        <v>14</v>
      </c>
      <c r="H1081" s="11" t="s">
        <v>2615</v>
      </c>
      <c r="I1081" s="59">
        <v>17.399999999999999</v>
      </c>
      <c r="J1081" s="120">
        <v>0.26805555555555555</v>
      </c>
      <c r="K1081" s="121"/>
      <c r="L1081" s="60">
        <v>2.7046632124352326</v>
      </c>
      <c r="M1081" s="115">
        <v>1588</v>
      </c>
      <c r="N1081" s="8"/>
      <c r="Q1081" s="8"/>
      <c r="R1081" s="99"/>
      <c r="S1081" s="27"/>
      <c r="T1081" s="27"/>
    </row>
    <row r="1082" spans="1:20" ht="13.4" customHeight="1" x14ac:dyDescent="1.1000000000000001">
      <c r="A1082" s="84">
        <v>850</v>
      </c>
      <c r="B1082" s="4" t="s">
        <v>2477</v>
      </c>
      <c r="C1082" s="71" t="s">
        <v>2177</v>
      </c>
      <c r="D1082" s="2">
        <v>89</v>
      </c>
      <c r="E1082" s="45" t="s">
        <v>2616</v>
      </c>
      <c r="F1082" s="70" t="s">
        <v>2617</v>
      </c>
      <c r="G1082" s="47" t="s">
        <v>14</v>
      </c>
      <c r="H1082" s="11" t="s">
        <v>2618</v>
      </c>
      <c r="I1082" s="59">
        <v>11.9</v>
      </c>
      <c r="J1082" s="120">
        <v>0.29444444444444445</v>
      </c>
      <c r="K1082" s="121"/>
      <c r="L1082" s="60">
        <v>1.6839622641509433</v>
      </c>
      <c r="M1082" s="115">
        <v>1617</v>
      </c>
      <c r="N1082" s="8"/>
      <c r="Q1082" s="8"/>
      <c r="R1082" s="99"/>
      <c r="S1082" s="27"/>
      <c r="T1082" s="27"/>
    </row>
    <row r="1083" spans="1:20" ht="13.4" customHeight="1" x14ac:dyDescent="1.1000000000000001">
      <c r="A1083" s="84">
        <v>849</v>
      </c>
      <c r="B1083" s="4" t="s">
        <v>2477</v>
      </c>
      <c r="C1083" s="71" t="s">
        <v>2177</v>
      </c>
      <c r="D1083" s="2">
        <v>88</v>
      </c>
      <c r="E1083" s="45" t="s">
        <v>2619</v>
      </c>
      <c r="F1083" s="70" t="s">
        <v>2620</v>
      </c>
      <c r="G1083" s="47" t="s">
        <v>14</v>
      </c>
      <c r="H1083" s="11" t="s">
        <v>2621</v>
      </c>
      <c r="I1083" s="59">
        <v>78.5</v>
      </c>
      <c r="J1083" s="120">
        <v>0.23263888888888887</v>
      </c>
      <c r="K1083" s="121"/>
      <c r="L1083" s="63">
        <v>14.059701492537313</v>
      </c>
      <c r="M1083" s="115">
        <v>328</v>
      </c>
      <c r="N1083" s="8"/>
      <c r="Q1083" s="8"/>
      <c r="R1083" s="99"/>
      <c r="S1083" s="27"/>
      <c r="T1083" s="27"/>
    </row>
    <row r="1084" spans="1:20" ht="13.4" customHeight="1" x14ac:dyDescent="1.1000000000000001">
      <c r="A1084" s="84">
        <v>848</v>
      </c>
      <c r="B1084" s="4" t="s">
        <v>2477</v>
      </c>
      <c r="C1084" s="71" t="s">
        <v>2177</v>
      </c>
      <c r="D1084" s="2">
        <v>87</v>
      </c>
      <c r="E1084" s="45" t="s">
        <v>2622</v>
      </c>
      <c r="F1084" s="70" t="s">
        <v>2623</v>
      </c>
      <c r="G1084" s="47" t="s">
        <v>14</v>
      </c>
      <c r="H1084" s="11" t="s">
        <v>2624</v>
      </c>
      <c r="I1084" s="59">
        <v>6.2</v>
      </c>
      <c r="J1084" s="120">
        <v>0.18888888888888888</v>
      </c>
      <c r="K1084" s="121"/>
      <c r="L1084" s="60">
        <v>1.3676470588235294</v>
      </c>
      <c r="M1084" s="115">
        <v>873</v>
      </c>
      <c r="N1084" s="8"/>
      <c r="Q1084" s="8"/>
      <c r="R1084" s="99"/>
      <c r="S1084" s="27"/>
      <c r="T1084" s="27"/>
    </row>
    <row r="1085" spans="1:20" ht="13.4" customHeight="1" x14ac:dyDescent="1.1000000000000001">
      <c r="A1085" s="84">
        <v>847</v>
      </c>
      <c r="B1085" s="4" t="s">
        <v>2477</v>
      </c>
      <c r="C1085" s="71" t="s">
        <v>2177</v>
      </c>
      <c r="D1085" s="2">
        <v>86</v>
      </c>
      <c r="E1085" s="45" t="s">
        <v>2625</v>
      </c>
      <c r="F1085" s="70" t="s">
        <v>2626</v>
      </c>
      <c r="G1085" s="47" t="s">
        <v>14</v>
      </c>
      <c r="H1085" s="11" t="s">
        <v>2627</v>
      </c>
      <c r="I1085" s="59">
        <v>11</v>
      </c>
      <c r="J1085" s="120">
        <v>0.18124999999999999</v>
      </c>
      <c r="K1085" s="121"/>
      <c r="L1085" s="60">
        <v>2.5287356321839081</v>
      </c>
      <c r="M1085" s="115">
        <v>784</v>
      </c>
      <c r="N1085" s="8"/>
      <c r="Q1085" s="8"/>
      <c r="R1085" s="99"/>
      <c r="S1085" s="27"/>
      <c r="T1085" s="27"/>
    </row>
    <row r="1086" spans="1:20" ht="13.4" customHeight="1" x14ac:dyDescent="1.1000000000000001">
      <c r="A1086" s="84">
        <v>846</v>
      </c>
      <c r="B1086" s="4" t="s">
        <v>2477</v>
      </c>
      <c r="C1086" s="71" t="s">
        <v>2177</v>
      </c>
      <c r="D1086" s="2">
        <v>85</v>
      </c>
      <c r="E1086" s="45" t="s">
        <v>2628</v>
      </c>
      <c r="F1086" s="70" t="s">
        <v>2629</v>
      </c>
      <c r="G1086" s="47" t="s">
        <v>14</v>
      </c>
      <c r="H1086" s="11" t="s">
        <v>2630</v>
      </c>
      <c r="I1086" s="59">
        <v>35.1</v>
      </c>
      <c r="J1086" s="120">
        <v>0.14930555555555555</v>
      </c>
      <c r="K1086" s="121"/>
      <c r="L1086" s="60">
        <v>9.7953488372093034</v>
      </c>
      <c r="M1086" s="115">
        <v>840</v>
      </c>
      <c r="N1086" s="8"/>
      <c r="Q1086" s="8"/>
      <c r="R1086" s="99"/>
      <c r="S1086" s="27"/>
      <c r="T1086" s="27"/>
    </row>
    <row r="1087" spans="1:20" ht="13.4" customHeight="1" x14ac:dyDescent="1.1000000000000001">
      <c r="A1087" s="84">
        <v>845</v>
      </c>
      <c r="B1087" s="4" t="s">
        <v>2477</v>
      </c>
      <c r="C1087" s="71" t="s">
        <v>2177</v>
      </c>
      <c r="D1087" s="2">
        <v>84</v>
      </c>
      <c r="E1087" s="45" t="s">
        <v>2631</v>
      </c>
      <c r="F1087" s="70" t="s">
        <v>2632</v>
      </c>
      <c r="G1087" s="47" t="s">
        <v>14</v>
      </c>
      <c r="H1087" s="11" t="s">
        <v>2633</v>
      </c>
      <c r="I1087" s="59">
        <v>11.6</v>
      </c>
      <c r="J1087" s="120">
        <v>0.15138888888888888</v>
      </c>
      <c r="K1087" s="121"/>
      <c r="L1087" s="60">
        <v>3.1926605504587156</v>
      </c>
      <c r="M1087" s="115">
        <v>1163</v>
      </c>
      <c r="N1087" s="3" t="s">
        <v>15</v>
      </c>
      <c r="Q1087" s="3"/>
      <c r="R1087" s="3"/>
      <c r="S1087" s="27"/>
      <c r="T1087" s="27"/>
    </row>
    <row r="1088" spans="1:20" ht="13.4" customHeight="1" x14ac:dyDescent="1.1000000000000001">
      <c r="A1088" s="84">
        <v>844</v>
      </c>
      <c r="B1088" s="4" t="s">
        <v>2477</v>
      </c>
      <c r="C1088" s="71" t="s">
        <v>2177</v>
      </c>
      <c r="D1088" s="2">
        <v>83</v>
      </c>
      <c r="E1088" s="45" t="s">
        <v>2634</v>
      </c>
      <c r="F1088" s="70" t="s">
        <v>2635</v>
      </c>
      <c r="G1088" s="47" t="s">
        <v>14</v>
      </c>
      <c r="H1088" s="11" t="s">
        <v>2636</v>
      </c>
      <c r="I1088" s="59">
        <v>9.3000000000000007</v>
      </c>
      <c r="J1088" s="120">
        <v>0.21180555555555555</v>
      </c>
      <c r="K1088" s="121"/>
      <c r="L1088" s="60">
        <v>1.8295081967213116</v>
      </c>
      <c r="M1088" s="115">
        <v>1179</v>
      </c>
      <c r="N1088" s="8"/>
      <c r="Q1088" s="8"/>
      <c r="R1088" s="99"/>
      <c r="S1088" s="27"/>
      <c r="T1088" s="27"/>
    </row>
    <row r="1089" spans="1:20" ht="13.4" customHeight="1" x14ac:dyDescent="1.1000000000000001">
      <c r="A1089" s="84">
        <v>843</v>
      </c>
      <c r="B1089" s="4" t="s">
        <v>2477</v>
      </c>
      <c r="C1089" s="71" t="s">
        <v>2177</v>
      </c>
      <c r="D1089" s="2">
        <v>82</v>
      </c>
      <c r="E1089" s="45" t="s">
        <v>2637</v>
      </c>
      <c r="F1089" s="35" t="s">
        <v>2609</v>
      </c>
      <c r="G1089" s="47" t="s">
        <v>14</v>
      </c>
      <c r="H1089" s="11" t="s">
        <v>2638</v>
      </c>
      <c r="I1089" s="59" t="s">
        <v>1756</v>
      </c>
      <c r="J1089" s="120"/>
      <c r="K1089" s="121"/>
      <c r="L1089" s="60" t="s">
        <v>1756</v>
      </c>
      <c r="M1089" s="115" t="s">
        <v>1756</v>
      </c>
      <c r="N1089" s="8"/>
      <c r="Q1089" s="8"/>
      <c r="R1089" s="99"/>
      <c r="S1089" s="27"/>
      <c r="T1089" s="27"/>
    </row>
    <row r="1090" spans="1:20" ht="13.4" customHeight="1" x14ac:dyDescent="1.1000000000000001">
      <c r="A1090" s="84">
        <v>842</v>
      </c>
      <c r="B1090" s="4" t="s">
        <v>2477</v>
      </c>
      <c r="C1090" s="71" t="s">
        <v>2177</v>
      </c>
      <c r="D1090" s="2">
        <v>81</v>
      </c>
      <c r="E1090" s="45" t="s">
        <v>2639</v>
      </c>
      <c r="F1090" s="70" t="s">
        <v>2640</v>
      </c>
      <c r="G1090" s="47" t="s">
        <v>14</v>
      </c>
      <c r="H1090" s="11" t="s">
        <v>2641</v>
      </c>
      <c r="I1090" s="59">
        <v>86.3</v>
      </c>
      <c r="J1090" s="120">
        <v>0.28402777777777777</v>
      </c>
      <c r="K1090" s="121"/>
      <c r="L1090" s="63">
        <v>12.660146699266503</v>
      </c>
      <c r="M1090" s="115">
        <v>410</v>
      </c>
      <c r="N1090" s="8"/>
      <c r="Q1090" s="8"/>
      <c r="R1090" s="99"/>
      <c r="S1090" s="27"/>
      <c r="T1090" s="27"/>
    </row>
    <row r="1091" spans="1:20" ht="13.4" customHeight="1" x14ac:dyDescent="1.1000000000000001">
      <c r="A1091" s="84">
        <v>841</v>
      </c>
      <c r="B1091" s="4" t="s">
        <v>2477</v>
      </c>
      <c r="C1091" s="71" t="s">
        <v>2177</v>
      </c>
      <c r="D1091" s="2">
        <v>80</v>
      </c>
      <c r="E1091" s="45" t="s">
        <v>2642</v>
      </c>
      <c r="F1091" s="70" t="s">
        <v>2643</v>
      </c>
      <c r="G1091" s="47" t="s">
        <v>14</v>
      </c>
      <c r="H1091" s="11" t="s">
        <v>2644</v>
      </c>
      <c r="I1091" s="59">
        <v>11.5</v>
      </c>
      <c r="J1091" s="120">
        <v>0.22222222222222221</v>
      </c>
      <c r="K1091" s="121"/>
      <c r="L1091" s="60">
        <v>2.15625</v>
      </c>
      <c r="M1091" s="115">
        <v>1030</v>
      </c>
      <c r="N1091" s="8"/>
      <c r="Q1091" s="8"/>
      <c r="R1091" s="99"/>
      <c r="S1091" s="27"/>
      <c r="T1091" s="27"/>
    </row>
    <row r="1092" spans="1:20" ht="13.4" customHeight="1" x14ac:dyDescent="1.1000000000000001">
      <c r="A1092" s="84">
        <v>840</v>
      </c>
      <c r="B1092" s="4" t="s">
        <v>2477</v>
      </c>
      <c r="C1092" s="71" t="s">
        <v>2177</v>
      </c>
      <c r="D1092" s="2">
        <v>79</v>
      </c>
      <c r="E1092" s="45" t="s">
        <v>2645</v>
      </c>
      <c r="F1092" s="70" t="s">
        <v>2646</v>
      </c>
      <c r="G1092" s="47" t="s">
        <v>14</v>
      </c>
      <c r="H1092" s="11" t="s">
        <v>2647</v>
      </c>
      <c r="I1092" s="59">
        <v>34.299999999999997</v>
      </c>
      <c r="J1092" s="120">
        <v>0.11666666666666665</v>
      </c>
      <c r="K1092" s="121"/>
      <c r="L1092" s="63">
        <v>12.25</v>
      </c>
      <c r="M1092" s="115">
        <v>749</v>
      </c>
      <c r="N1092" s="8"/>
      <c r="Q1092" s="8"/>
      <c r="R1092" s="99"/>
      <c r="S1092" s="27"/>
      <c r="T1092" s="27"/>
    </row>
    <row r="1093" spans="1:20" ht="13.4" customHeight="1" x14ac:dyDescent="1.1000000000000001">
      <c r="A1093" s="84">
        <v>839</v>
      </c>
      <c r="B1093" s="4" t="s">
        <v>2477</v>
      </c>
      <c r="C1093" s="71" t="s">
        <v>2177</v>
      </c>
      <c r="D1093" s="2">
        <v>78</v>
      </c>
      <c r="E1093" s="45" t="s">
        <v>2648</v>
      </c>
      <c r="F1093" s="70" t="s">
        <v>2649</v>
      </c>
      <c r="G1093" s="47" t="s">
        <v>14</v>
      </c>
      <c r="H1093" s="11" t="s">
        <v>4587</v>
      </c>
      <c r="I1093" s="59">
        <v>15</v>
      </c>
      <c r="J1093" s="120">
        <v>0.24722222222222223</v>
      </c>
      <c r="K1093" s="121"/>
      <c r="L1093" s="60">
        <v>2.5280898876404492</v>
      </c>
      <c r="M1093" s="115">
        <v>1268</v>
      </c>
      <c r="N1093" s="8"/>
      <c r="Q1093" s="8"/>
      <c r="R1093" s="99"/>
      <c r="S1093" s="27"/>
      <c r="T1093" s="27"/>
    </row>
    <row r="1094" spans="1:20" ht="13.4" customHeight="1" x14ac:dyDescent="1.1000000000000001">
      <c r="A1094" s="84">
        <v>838</v>
      </c>
      <c r="B1094" s="4" t="s">
        <v>2477</v>
      </c>
      <c r="C1094" s="71" t="s">
        <v>2177</v>
      </c>
      <c r="D1094" s="2">
        <v>77</v>
      </c>
      <c r="E1094" s="45" t="s">
        <v>2650</v>
      </c>
      <c r="F1094" s="70" t="s">
        <v>2651</v>
      </c>
      <c r="G1094" s="47" t="s">
        <v>14</v>
      </c>
      <c r="H1094" s="11" t="s">
        <v>2652</v>
      </c>
      <c r="I1094" s="59">
        <v>6.3</v>
      </c>
      <c r="J1094" s="120">
        <v>0.12222222222222223</v>
      </c>
      <c r="K1094" s="121"/>
      <c r="L1094" s="60">
        <v>2.1477272727272725</v>
      </c>
      <c r="M1094" s="115">
        <v>654</v>
      </c>
      <c r="N1094" s="8"/>
      <c r="Q1094" s="8"/>
      <c r="R1094" s="99"/>
      <c r="S1094" s="27"/>
      <c r="T1094" s="27"/>
    </row>
    <row r="1095" spans="1:20" ht="13.4" customHeight="1" x14ac:dyDescent="1.1000000000000001">
      <c r="A1095" s="84">
        <v>837</v>
      </c>
      <c r="B1095" s="4" t="s">
        <v>2477</v>
      </c>
      <c r="C1095" s="71" t="s">
        <v>2177</v>
      </c>
      <c r="D1095" s="2">
        <v>76</v>
      </c>
      <c r="E1095" s="45" t="s">
        <v>2653</v>
      </c>
      <c r="F1095" s="70" t="s">
        <v>2654</v>
      </c>
      <c r="G1095" s="47" t="s">
        <v>14</v>
      </c>
      <c r="H1095" s="11" t="s">
        <v>2655</v>
      </c>
      <c r="I1095" s="59">
        <v>85.7</v>
      </c>
      <c r="J1095" s="120">
        <v>0.25555555555555559</v>
      </c>
      <c r="K1095" s="121"/>
      <c r="L1095" s="63">
        <v>13.972826086956522</v>
      </c>
      <c r="M1095" s="115">
        <v>2746</v>
      </c>
      <c r="N1095" s="8"/>
      <c r="Q1095" s="8"/>
      <c r="R1095" s="99"/>
      <c r="S1095" s="27"/>
      <c r="T1095" s="27"/>
    </row>
    <row r="1096" spans="1:20" ht="13.4" customHeight="1" x14ac:dyDescent="1.1000000000000001">
      <c r="A1096" s="84">
        <v>836</v>
      </c>
      <c r="B1096" s="4" t="s">
        <v>2477</v>
      </c>
      <c r="C1096" s="71" t="s">
        <v>2177</v>
      </c>
      <c r="D1096" s="2">
        <v>75</v>
      </c>
      <c r="E1096" s="45" t="s">
        <v>2656</v>
      </c>
      <c r="F1096" s="70" t="s">
        <v>2657</v>
      </c>
      <c r="G1096" s="47" t="s">
        <v>14</v>
      </c>
      <c r="H1096" s="11" t="s">
        <v>2658</v>
      </c>
      <c r="I1096" s="59">
        <v>13.1</v>
      </c>
      <c r="J1096" s="120">
        <v>0.21875</v>
      </c>
      <c r="K1096" s="121"/>
      <c r="L1096" s="60">
        <v>2.4952380952380948</v>
      </c>
      <c r="M1096" s="115">
        <v>1084</v>
      </c>
      <c r="N1096" s="8"/>
      <c r="Q1096" s="8"/>
      <c r="R1096" s="99"/>
      <c r="S1096" s="27"/>
      <c r="T1096" s="27"/>
    </row>
    <row r="1097" spans="1:20" ht="13.4" customHeight="1" x14ac:dyDescent="1.1000000000000001">
      <c r="A1097" s="84">
        <v>835</v>
      </c>
      <c r="B1097" s="4" t="s">
        <v>2477</v>
      </c>
      <c r="C1097" s="71" t="s">
        <v>2177</v>
      </c>
      <c r="D1097" s="2">
        <v>74</v>
      </c>
      <c r="E1097" s="45" t="s">
        <v>2659</v>
      </c>
      <c r="F1097" s="70" t="s">
        <v>2660</v>
      </c>
      <c r="G1097" s="47" t="s">
        <v>14</v>
      </c>
      <c r="H1097" s="11" t="s">
        <v>2661</v>
      </c>
      <c r="I1097" s="59">
        <v>73.5</v>
      </c>
      <c r="J1097" s="120">
        <v>0.17430555555555557</v>
      </c>
      <c r="K1097" s="121"/>
      <c r="L1097" s="63">
        <v>17.569721115537849</v>
      </c>
      <c r="M1097" s="115">
        <v>1279</v>
      </c>
      <c r="N1097" s="8"/>
      <c r="Q1097" s="8"/>
      <c r="R1097" s="99"/>
      <c r="S1097" s="27"/>
      <c r="T1097" s="27"/>
    </row>
    <row r="1098" spans="1:20" ht="13.4" customHeight="1" x14ac:dyDescent="1.1000000000000001">
      <c r="A1098" s="84">
        <v>834</v>
      </c>
      <c r="B1098" s="4" t="s">
        <v>2477</v>
      </c>
      <c r="C1098" s="71" t="s">
        <v>2177</v>
      </c>
      <c r="D1098" s="2">
        <v>73</v>
      </c>
      <c r="E1098" s="45" t="s">
        <v>2662</v>
      </c>
      <c r="F1098" s="70" t="s">
        <v>2663</v>
      </c>
      <c r="G1098" s="47" t="s">
        <v>14</v>
      </c>
      <c r="H1098" s="11" t="s">
        <v>4544</v>
      </c>
      <c r="I1098" s="59">
        <v>80.599999999999994</v>
      </c>
      <c r="J1098" s="120">
        <v>0.20555555555555557</v>
      </c>
      <c r="K1098" s="121"/>
      <c r="L1098" s="63">
        <v>16.337837837837835</v>
      </c>
      <c r="M1098" s="115">
        <v>3212</v>
      </c>
      <c r="N1098" s="8"/>
      <c r="Q1098" s="8"/>
      <c r="R1098" s="99"/>
      <c r="S1098" s="27"/>
      <c r="T1098" s="27"/>
    </row>
    <row r="1099" spans="1:20" ht="13.4" customHeight="1" x14ac:dyDescent="1.1000000000000001">
      <c r="A1099" s="84">
        <v>833</v>
      </c>
      <c r="B1099" s="4" t="s">
        <v>2477</v>
      </c>
      <c r="C1099" s="71" t="s">
        <v>2177</v>
      </c>
      <c r="D1099" s="2">
        <v>72</v>
      </c>
      <c r="E1099" s="45" t="s">
        <v>2664</v>
      </c>
      <c r="F1099" s="70" t="s">
        <v>2665</v>
      </c>
      <c r="G1099" s="47" t="s">
        <v>14</v>
      </c>
      <c r="H1099" s="11" t="s">
        <v>2666</v>
      </c>
      <c r="I1099" s="59">
        <v>66.8</v>
      </c>
      <c r="J1099" s="120">
        <v>0.20486111111111113</v>
      </c>
      <c r="K1099" s="121"/>
      <c r="L1099" s="63">
        <v>13.586440677966102</v>
      </c>
      <c r="M1099" s="115">
        <v>386</v>
      </c>
      <c r="N1099" s="8"/>
      <c r="Q1099" s="8"/>
      <c r="R1099" s="99"/>
      <c r="S1099" s="27"/>
      <c r="T1099" s="27"/>
    </row>
    <row r="1100" spans="1:20" ht="13.4" customHeight="1" x14ac:dyDescent="1.1000000000000001">
      <c r="A1100" s="84">
        <v>832</v>
      </c>
      <c r="B1100" s="4" t="s">
        <v>2477</v>
      </c>
      <c r="C1100" s="71" t="s">
        <v>2177</v>
      </c>
      <c r="D1100" s="2">
        <v>71</v>
      </c>
      <c r="E1100" s="45" t="s">
        <v>2667</v>
      </c>
      <c r="F1100" s="70" t="s">
        <v>2668</v>
      </c>
      <c r="G1100" s="47" t="s">
        <v>14</v>
      </c>
      <c r="H1100" s="11" t="s">
        <v>2669</v>
      </c>
      <c r="I1100" s="59">
        <v>18.600000000000001</v>
      </c>
      <c r="J1100" s="120">
        <v>0.31458333333333333</v>
      </c>
      <c r="K1100" s="121"/>
      <c r="L1100" s="60">
        <v>2.4635761589403975</v>
      </c>
      <c r="M1100" s="115">
        <v>1578</v>
      </c>
      <c r="N1100" s="8"/>
      <c r="Q1100" s="8"/>
      <c r="R1100" s="99"/>
      <c r="S1100" s="27"/>
      <c r="T1100" s="27"/>
    </row>
    <row r="1101" spans="1:20" ht="13.4" customHeight="1" x14ac:dyDescent="1.1000000000000001">
      <c r="A1101" s="84">
        <v>831</v>
      </c>
      <c r="B1101" s="4" t="s">
        <v>2477</v>
      </c>
      <c r="C1101" s="71" t="s">
        <v>2177</v>
      </c>
      <c r="D1101" s="2">
        <v>70</v>
      </c>
      <c r="E1101" s="45" t="s">
        <v>2670</v>
      </c>
      <c r="F1101" s="70" t="s">
        <v>2671</v>
      </c>
      <c r="G1101" s="47" t="s">
        <v>14</v>
      </c>
      <c r="H1101" s="11" t="s">
        <v>2672</v>
      </c>
      <c r="I1101" s="59">
        <v>104.2</v>
      </c>
      <c r="J1101" s="120">
        <v>0.25486111111111109</v>
      </c>
      <c r="K1101" s="121"/>
      <c r="L1101" s="63">
        <v>17.035422343324253</v>
      </c>
      <c r="M1101" s="115">
        <v>642</v>
      </c>
      <c r="N1101" s="8"/>
      <c r="Q1101" s="8"/>
      <c r="R1101" s="99"/>
      <c r="S1101" s="27"/>
      <c r="T1101" s="27"/>
    </row>
    <row r="1102" spans="1:20" ht="13.4" customHeight="1" x14ac:dyDescent="1.1000000000000001">
      <c r="A1102" s="84">
        <v>830</v>
      </c>
      <c r="B1102" s="4" t="s">
        <v>2477</v>
      </c>
      <c r="C1102" s="71" t="s">
        <v>2177</v>
      </c>
      <c r="D1102" s="2">
        <v>69</v>
      </c>
      <c r="E1102" s="45" t="s">
        <v>2673</v>
      </c>
      <c r="F1102" s="70" t="s">
        <v>2674</v>
      </c>
      <c r="G1102" s="47" t="s">
        <v>14</v>
      </c>
      <c r="H1102" s="11" t="s">
        <v>2675</v>
      </c>
      <c r="I1102" s="59">
        <v>83</v>
      </c>
      <c r="J1102" s="120">
        <v>0.21736111111111112</v>
      </c>
      <c r="K1102" s="121"/>
      <c r="L1102" s="63">
        <v>15.910543130990414</v>
      </c>
      <c r="M1102" s="115">
        <v>457</v>
      </c>
      <c r="N1102" s="8"/>
      <c r="Q1102" s="8"/>
      <c r="R1102" s="99"/>
      <c r="S1102" s="27"/>
      <c r="T1102" s="27"/>
    </row>
    <row r="1103" spans="1:20" ht="13.4" customHeight="1" x14ac:dyDescent="1.1000000000000001">
      <c r="A1103" s="84">
        <v>829</v>
      </c>
      <c r="B1103" s="4" t="s">
        <v>2477</v>
      </c>
      <c r="C1103" s="71" t="s">
        <v>2177</v>
      </c>
      <c r="D1103" s="2">
        <v>68</v>
      </c>
      <c r="E1103" s="45" t="s">
        <v>2676</v>
      </c>
      <c r="F1103" s="70" t="s">
        <v>2677</v>
      </c>
      <c r="G1103" s="47" t="s">
        <v>14</v>
      </c>
      <c r="H1103" s="11" t="s">
        <v>2678</v>
      </c>
      <c r="I1103" s="59">
        <v>44.8</v>
      </c>
      <c r="J1103" s="120">
        <v>0.12222222222222223</v>
      </c>
      <c r="K1103" s="121"/>
      <c r="L1103" s="63">
        <v>15.272727272727272</v>
      </c>
      <c r="M1103" s="115">
        <v>503</v>
      </c>
      <c r="N1103" s="8"/>
      <c r="Q1103" s="8"/>
      <c r="R1103" s="99"/>
      <c r="S1103" s="27"/>
      <c r="T1103" s="27"/>
    </row>
    <row r="1104" spans="1:20" ht="13.4" customHeight="1" x14ac:dyDescent="1.1000000000000001">
      <c r="A1104" s="84">
        <v>828</v>
      </c>
      <c r="B1104" s="4" t="s">
        <v>2477</v>
      </c>
      <c r="C1104" s="71" t="s">
        <v>2177</v>
      </c>
      <c r="D1104" s="2">
        <v>67</v>
      </c>
      <c r="E1104" s="45" t="s">
        <v>2679</v>
      </c>
      <c r="F1104" s="70" t="s">
        <v>2680</v>
      </c>
      <c r="G1104" s="47" t="s">
        <v>14</v>
      </c>
      <c r="H1104" s="11" t="s">
        <v>2681</v>
      </c>
      <c r="I1104" s="59">
        <v>16.399999999999999</v>
      </c>
      <c r="J1104" s="120">
        <v>0.30555555555555552</v>
      </c>
      <c r="K1104" s="121"/>
      <c r="L1104" s="60">
        <v>2.2363636363636363</v>
      </c>
      <c r="M1104" s="115">
        <v>1506</v>
      </c>
      <c r="N1104" s="8"/>
      <c r="Q1104" s="8"/>
      <c r="R1104" s="99"/>
      <c r="S1104" s="27"/>
      <c r="T1104" s="27"/>
    </row>
    <row r="1105" spans="1:20" ht="13.4" customHeight="1" x14ac:dyDescent="1.1000000000000001">
      <c r="A1105" s="84">
        <v>827</v>
      </c>
      <c r="B1105" s="4" t="s">
        <v>2477</v>
      </c>
      <c r="C1105" s="71" t="s">
        <v>2177</v>
      </c>
      <c r="D1105" s="2">
        <v>66</v>
      </c>
      <c r="E1105" s="45" t="s">
        <v>2682</v>
      </c>
      <c r="F1105" s="70" t="s">
        <v>2683</v>
      </c>
      <c r="G1105" s="47" t="s">
        <v>14</v>
      </c>
      <c r="H1105" s="11" t="s">
        <v>2684</v>
      </c>
      <c r="I1105" s="59">
        <v>13.9</v>
      </c>
      <c r="J1105" s="120">
        <v>0.22777777777777777</v>
      </c>
      <c r="K1105" s="121"/>
      <c r="L1105" s="60">
        <v>2.5426829268292686</v>
      </c>
      <c r="M1105" s="115">
        <v>1134</v>
      </c>
      <c r="N1105" s="8"/>
      <c r="Q1105" s="8"/>
      <c r="R1105" s="99"/>
      <c r="S1105" s="27"/>
      <c r="T1105" s="27"/>
    </row>
    <row r="1106" spans="1:20" ht="13.4" customHeight="1" x14ac:dyDescent="1.1000000000000001">
      <c r="A1106" s="84">
        <v>826</v>
      </c>
      <c r="B1106" s="4" t="s">
        <v>2477</v>
      </c>
      <c r="C1106" s="71" t="s">
        <v>2177</v>
      </c>
      <c r="D1106" s="2">
        <v>65</v>
      </c>
      <c r="E1106" s="45" t="s">
        <v>2685</v>
      </c>
      <c r="F1106" s="70" t="s">
        <v>2686</v>
      </c>
      <c r="G1106" s="47" t="s">
        <v>14</v>
      </c>
      <c r="H1106" s="11" t="s">
        <v>2687</v>
      </c>
      <c r="I1106" s="59">
        <v>41.9</v>
      </c>
      <c r="J1106" s="120">
        <v>0.15416666666666667</v>
      </c>
      <c r="K1106" s="121"/>
      <c r="L1106" s="63">
        <v>11.324324324324325</v>
      </c>
      <c r="M1106" s="115">
        <v>1400</v>
      </c>
      <c r="N1106" s="8"/>
      <c r="Q1106" s="8"/>
      <c r="R1106" s="99"/>
      <c r="S1106" s="27"/>
      <c r="T1106" s="27"/>
    </row>
    <row r="1107" spans="1:20" ht="13.4" customHeight="1" x14ac:dyDescent="1.1000000000000001">
      <c r="A1107" s="84">
        <v>825</v>
      </c>
      <c r="B1107" s="4" t="s">
        <v>2477</v>
      </c>
      <c r="C1107" s="71" t="s">
        <v>2177</v>
      </c>
      <c r="D1107" s="2">
        <v>64</v>
      </c>
      <c r="E1107" s="45" t="s">
        <v>2688</v>
      </c>
      <c r="F1107" s="70" t="s">
        <v>2689</v>
      </c>
      <c r="G1107" s="47" t="s">
        <v>14</v>
      </c>
      <c r="H1107" s="11" t="s">
        <v>4638</v>
      </c>
      <c r="I1107" s="59">
        <v>38.299999999999997</v>
      </c>
      <c r="J1107" s="120">
        <v>0.14583333333333334</v>
      </c>
      <c r="K1107" s="121"/>
      <c r="L1107" s="63">
        <v>10.942857142857141</v>
      </c>
      <c r="M1107" s="115">
        <v>793</v>
      </c>
      <c r="N1107" s="8"/>
      <c r="Q1107" s="8"/>
      <c r="R1107" s="99"/>
      <c r="S1107" s="27"/>
      <c r="T1107" s="27"/>
    </row>
    <row r="1108" spans="1:20" ht="13.4" customHeight="1" x14ac:dyDescent="1.1000000000000001">
      <c r="A1108" s="84">
        <v>824</v>
      </c>
      <c r="B1108" s="4" t="s">
        <v>2477</v>
      </c>
      <c r="C1108" s="71" t="s">
        <v>2177</v>
      </c>
      <c r="D1108" s="2">
        <v>63</v>
      </c>
      <c r="E1108" s="45" t="s">
        <v>2690</v>
      </c>
      <c r="F1108" s="70" t="s">
        <v>2691</v>
      </c>
      <c r="G1108" s="47" t="s">
        <v>14</v>
      </c>
      <c r="H1108" s="11" t="s">
        <v>2692</v>
      </c>
      <c r="I1108" s="59">
        <v>8.9</v>
      </c>
      <c r="J1108" s="120">
        <v>0.17152777777777775</v>
      </c>
      <c r="K1108" s="121"/>
      <c r="L1108" s="60">
        <v>2.1619433198380569</v>
      </c>
      <c r="M1108" s="115">
        <v>477</v>
      </c>
      <c r="N1108" s="8"/>
      <c r="Q1108" s="8"/>
      <c r="R1108" s="99"/>
      <c r="S1108" s="27"/>
      <c r="T1108" s="27"/>
    </row>
    <row r="1109" spans="1:20" ht="13.4" customHeight="1" x14ac:dyDescent="1.1000000000000001">
      <c r="A1109" s="84">
        <v>823</v>
      </c>
      <c r="B1109" s="4" t="s">
        <v>2477</v>
      </c>
      <c r="C1109" s="71" t="s">
        <v>2177</v>
      </c>
      <c r="D1109" s="2">
        <v>62</v>
      </c>
      <c r="E1109" s="45" t="s">
        <v>2693</v>
      </c>
      <c r="F1109" s="70" t="s">
        <v>2694</v>
      </c>
      <c r="G1109" s="47" t="s">
        <v>14</v>
      </c>
      <c r="H1109" s="11" t="s">
        <v>2695</v>
      </c>
      <c r="I1109" s="59">
        <v>53.4</v>
      </c>
      <c r="J1109" s="120">
        <v>0.14930555555555555</v>
      </c>
      <c r="K1109" s="121"/>
      <c r="L1109" s="63">
        <v>14.902325581395349</v>
      </c>
      <c r="M1109" s="115">
        <v>1125</v>
      </c>
      <c r="N1109" s="8"/>
      <c r="Q1109" s="8"/>
      <c r="R1109" s="99"/>
      <c r="S1109" s="27"/>
      <c r="T1109" s="27"/>
    </row>
    <row r="1110" spans="1:20" ht="13.4" customHeight="1" x14ac:dyDescent="1.1000000000000001">
      <c r="A1110" s="84">
        <v>822</v>
      </c>
      <c r="B1110" s="4" t="s">
        <v>2477</v>
      </c>
      <c r="C1110" s="71" t="s">
        <v>2177</v>
      </c>
      <c r="D1110" s="2">
        <v>61</v>
      </c>
      <c r="E1110" s="45" t="s">
        <v>2696</v>
      </c>
      <c r="F1110" s="70" t="s">
        <v>2697</v>
      </c>
      <c r="G1110" s="47" t="s">
        <v>14</v>
      </c>
      <c r="H1110" s="11" t="s">
        <v>2698</v>
      </c>
      <c r="I1110" s="59">
        <v>6.4</v>
      </c>
      <c r="J1110" s="120">
        <v>8.6805555555555566E-2</v>
      </c>
      <c r="K1110" s="121"/>
      <c r="L1110" s="60">
        <v>3.0720000000000001</v>
      </c>
      <c r="M1110" s="115">
        <v>563</v>
      </c>
      <c r="N1110" s="8"/>
      <c r="Q1110" s="8"/>
      <c r="R1110" s="99"/>
      <c r="S1110" s="27"/>
      <c r="T1110" s="27"/>
    </row>
    <row r="1111" spans="1:20" ht="13.4" customHeight="1" x14ac:dyDescent="1.1000000000000001">
      <c r="A1111" s="84">
        <v>821</v>
      </c>
      <c r="B1111" s="4" t="s">
        <v>2477</v>
      </c>
      <c r="C1111" s="71" t="s">
        <v>2177</v>
      </c>
      <c r="D1111" s="2">
        <v>60</v>
      </c>
      <c r="E1111" s="45" t="s">
        <v>2699</v>
      </c>
      <c r="F1111" s="70" t="s">
        <v>2700</v>
      </c>
      <c r="G1111" s="47" t="s">
        <v>14</v>
      </c>
      <c r="H1111" s="11" t="s">
        <v>4608</v>
      </c>
      <c r="I1111" s="59">
        <v>15.7</v>
      </c>
      <c r="J1111" s="120">
        <v>0.31527777777777777</v>
      </c>
      <c r="K1111" s="121"/>
      <c r="L1111" s="60">
        <v>2.0748898678414096</v>
      </c>
      <c r="M1111" s="115">
        <v>1358</v>
      </c>
      <c r="N1111" s="8"/>
      <c r="Q1111" s="8"/>
      <c r="R1111" s="99"/>
      <c r="S1111" s="27"/>
      <c r="T1111" s="27"/>
    </row>
    <row r="1112" spans="1:20" ht="13.4" customHeight="1" x14ac:dyDescent="1.1000000000000001">
      <c r="A1112" s="84">
        <v>820</v>
      </c>
      <c r="B1112" s="4" t="s">
        <v>2477</v>
      </c>
      <c r="C1112" s="71" t="s">
        <v>2177</v>
      </c>
      <c r="D1112" s="2">
        <v>59</v>
      </c>
      <c r="E1112" s="45" t="s">
        <v>2701</v>
      </c>
      <c r="F1112" s="70" t="s">
        <v>2702</v>
      </c>
      <c r="G1112" s="47" t="s">
        <v>14</v>
      </c>
      <c r="H1112" s="11" t="s">
        <v>2703</v>
      </c>
      <c r="I1112" s="59">
        <v>21.4</v>
      </c>
      <c r="J1112" s="120">
        <v>7.9166666666666663E-2</v>
      </c>
      <c r="K1112" s="121"/>
      <c r="L1112" s="63">
        <v>11.263157894736841</v>
      </c>
      <c r="M1112" s="115">
        <v>510</v>
      </c>
      <c r="N1112" s="8"/>
      <c r="Q1112" s="8"/>
      <c r="R1112" s="99"/>
      <c r="S1112" s="27"/>
      <c r="T1112" s="27"/>
    </row>
    <row r="1113" spans="1:20" ht="13.4" customHeight="1" x14ac:dyDescent="1.1000000000000001">
      <c r="A1113" s="84">
        <v>819</v>
      </c>
      <c r="B1113" s="4" t="s">
        <v>2477</v>
      </c>
      <c r="C1113" s="71" t="s">
        <v>2177</v>
      </c>
      <c r="D1113" s="2">
        <v>58</v>
      </c>
      <c r="E1113" s="45" t="s">
        <v>2704</v>
      </c>
      <c r="F1113" s="70" t="s">
        <v>2705</v>
      </c>
      <c r="G1113" s="47" t="s">
        <v>14</v>
      </c>
      <c r="H1113" s="11" t="s">
        <v>2706</v>
      </c>
      <c r="I1113" s="59">
        <v>12.2</v>
      </c>
      <c r="J1113" s="120">
        <v>0.23402777777777781</v>
      </c>
      <c r="K1113" s="121"/>
      <c r="L1113" s="60">
        <v>2.172106824925816</v>
      </c>
      <c r="M1113" s="115">
        <v>1351</v>
      </c>
      <c r="N1113" s="8"/>
      <c r="Q1113" s="8"/>
      <c r="R1113" s="99"/>
      <c r="S1113" s="27"/>
      <c r="T1113" s="27"/>
    </row>
    <row r="1114" spans="1:20" ht="13.4" customHeight="1" x14ac:dyDescent="1.1000000000000001">
      <c r="A1114" s="84">
        <v>818</v>
      </c>
      <c r="B1114" s="4" t="s">
        <v>2477</v>
      </c>
      <c r="C1114" s="71" t="s">
        <v>2177</v>
      </c>
      <c r="D1114" s="2">
        <v>57</v>
      </c>
      <c r="E1114" s="45" t="s">
        <v>2707</v>
      </c>
      <c r="F1114" s="70" t="s">
        <v>2708</v>
      </c>
      <c r="G1114" s="47" t="s">
        <v>14</v>
      </c>
      <c r="H1114" s="11" t="s">
        <v>2709</v>
      </c>
      <c r="I1114" s="59">
        <v>9.1999999999999993</v>
      </c>
      <c r="J1114" s="120">
        <v>0.15694444444444444</v>
      </c>
      <c r="K1114" s="121"/>
      <c r="L1114" s="60">
        <v>2.4424778761061945</v>
      </c>
      <c r="M1114" s="115">
        <v>642</v>
      </c>
      <c r="N1114" s="8"/>
      <c r="Q1114" s="8"/>
      <c r="R1114" s="99"/>
      <c r="S1114" s="27"/>
      <c r="T1114" s="27"/>
    </row>
    <row r="1115" spans="1:20" ht="13.4" customHeight="1" x14ac:dyDescent="1.1000000000000001">
      <c r="A1115" s="84">
        <v>817</v>
      </c>
      <c r="B1115" s="4" t="s">
        <v>2477</v>
      </c>
      <c r="C1115" s="71" t="s">
        <v>2177</v>
      </c>
      <c r="D1115" s="2">
        <v>56</v>
      </c>
      <c r="E1115" s="45" t="s">
        <v>2710</v>
      </c>
      <c r="F1115" s="70" t="s">
        <v>2711</v>
      </c>
      <c r="G1115" s="47" t="s">
        <v>14</v>
      </c>
      <c r="H1115" s="11" t="s">
        <v>4557</v>
      </c>
      <c r="I1115" s="59">
        <v>32.5</v>
      </c>
      <c r="J1115" s="120">
        <v>0.18263888888888891</v>
      </c>
      <c r="K1115" s="121"/>
      <c r="L1115" s="63">
        <v>7.414448669201521</v>
      </c>
      <c r="M1115" s="115">
        <v>1077</v>
      </c>
      <c r="N1115" s="8"/>
      <c r="Q1115" s="8"/>
      <c r="R1115" s="99"/>
      <c r="S1115" s="27"/>
      <c r="T1115" s="27"/>
    </row>
    <row r="1116" spans="1:20" ht="13.4" customHeight="1" x14ac:dyDescent="1.1000000000000001">
      <c r="A1116" s="84">
        <v>816</v>
      </c>
      <c r="B1116" s="4" t="s">
        <v>2477</v>
      </c>
      <c r="C1116" s="71" t="s">
        <v>2177</v>
      </c>
      <c r="D1116" s="2">
        <v>55</v>
      </c>
      <c r="E1116" s="45" t="s">
        <v>2712</v>
      </c>
      <c r="F1116" s="70" t="s">
        <v>2713</v>
      </c>
      <c r="G1116" s="47" t="s">
        <v>14</v>
      </c>
      <c r="H1116" s="11" t="s">
        <v>2714</v>
      </c>
      <c r="I1116" s="59">
        <v>47.8</v>
      </c>
      <c r="J1116" s="120">
        <v>0.17083333333333331</v>
      </c>
      <c r="K1116" s="121"/>
      <c r="L1116" s="63">
        <v>11.658536585365853</v>
      </c>
      <c r="M1116" s="115">
        <v>1302</v>
      </c>
      <c r="N1116" s="8"/>
      <c r="Q1116" s="8"/>
      <c r="R1116" s="99"/>
      <c r="S1116" s="27"/>
      <c r="T1116" s="27"/>
    </row>
    <row r="1117" spans="1:20" ht="13.4" customHeight="1" x14ac:dyDescent="1.1000000000000001">
      <c r="A1117" s="84">
        <v>815</v>
      </c>
      <c r="B1117" s="4" t="s">
        <v>2477</v>
      </c>
      <c r="C1117" s="71" t="s">
        <v>2177</v>
      </c>
      <c r="D1117" s="2">
        <v>54</v>
      </c>
      <c r="E1117" s="45" t="s">
        <v>2715</v>
      </c>
      <c r="F1117" s="70" t="s">
        <v>2716</v>
      </c>
      <c r="G1117" s="47" t="s">
        <v>14</v>
      </c>
      <c r="H1117" s="11" t="s">
        <v>2717</v>
      </c>
      <c r="I1117" s="59">
        <v>4.2</v>
      </c>
      <c r="J1117" s="120">
        <v>0.15555555555555556</v>
      </c>
      <c r="K1117" s="121"/>
      <c r="L1117" s="60">
        <v>1.125</v>
      </c>
      <c r="M1117" s="115">
        <v>550</v>
      </c>
      <c r="N1117" s="8"/>
      <c r="Q1117" s="8"/>
      <c r="R1117" s="99"/>
      <c r="S1117" s="27"/>
      <c r="T1117" s="27"/>
    </row>
    <row r="1118" spans="1:20" ht="13.4" customHeight="1" x14ac:dyDescent="1.1000000000000001">
      <c r="A1118" s="84">
        <v>814</v>
      </c>
      <c r="B1118" s="4" t="s">
        <v>2477</v>
      </c>
      <c r="C1118" s="71" t="s">
        <v>2177</v>
      </c>
      <c r="D1118" s="2">
        <v>53</v>
      </c>
      <c r="E1118" s="45" t="s">
        <v>2718</v>
      </c>
      <c r="F1118" s="70" t="s">
        <v>2719</v>
      </c>
      <c r="G1118" s="47" t="s">
        <v>14</v>
      </c>
      <c r="H1118" s="11" t="s">
        <v>2720</v>
      </c>
      <c r="I1118" s="59">
        <v>40.700000000000003</v>
      </c>
      <c r="J1118" s="120">
        <v>0.13125000000000001</v>
      </c>
      <c r="K1118" s="121"/>
      <c r="L1118" s="63">
        <v>12.920634920634923</v>
      </c>
      <c r="M1118" s="115">
        <v>385</v>
      </c>
      <c r="N1118" s="8"/>
      <c r="Q1118" s="8"/>
      <c r="R1118" s="99"/>
      <c r="S1118" s="27"/>
      <c r="T1118" s="27"/>
    </row>
    <row r="1119" spans="1:20" ht="13.4" customHeight="1" x14ac:dyDescent="1.1000000000000001">
      <c r="A1119" s="84">
        <v>813</v>
      </c>
      <c r="B1119" s="4" t="s">
        <v>2477</v>
      </c>
      <c r="C1119" s="71" t="s">
        <v>2177</v>
      </c>
      <c r="D1119" s="2">
        <v>52</v>
      </c>
      <c r="E1119" s="45" t="s">
        <v>2721</v>
      </c>
      <c r="F1119" s="70" t="s">
        <v>2722</v>
      </c>
      <c r="G1119" s="47" t="s">
        <v>14</v>
      </c>
      <c r="H1119" s="11" t="s">
        <v>2723</v>
      </c>
      <c r="I1119" s="59">
        <v>11.3</v>
      </c>
      <c r="J1119" s="120">
        <v>0.27013888888888887</v>
      </c>
      <c r="K1119" s="121"/>
      <c r="L1119" s="60">
        <v>1.7429305912596402</v>
      </c>
      <c r="M1119" s="115">
        <v>1288</v>
      </c>
      <c r="N1119" s="8"/>
      <c r="Q1119" s="8"/>
      <c r="R1119" s="99"/>
      <c r="S1119" s="27"/>
      <c r="T1119" s="27"/>
    </row>
    <row r="1120" spans="1:20" ht="13.4" customHeight="1" x14ac:dyDescent="1.1000000000000001">
      <c r="A1120" s="84">
        <v>812</v>
      </c>
      <c r="B1120" s="4" t="s">
        <v>2477</v>
      </c>
      <c r="C1120" s="71" t="s">
        <v>2177</v>
      </c>
      <c r="D1120" s="2">
        <v>51</v>
      </c>
      <c r="E1120" s="45" t="s">
        <v>2724</v>
      </c>
      <c r="F1120" s="70" t="s">
        <v>2725</v>
      </c>
      <c r="G1120" s="47" t="s">
        <v>14</v>
      </c>
      <c r="H1120" s="11" t="s">
        <v>2726</v>
      </c>
      <c r="I1120" s="59">
        <v>15</v>
      </c>
      <c r="J1120" s="120">
        <v>0.27916666666666667</v>
      </c>
      <c r="K1120" s="121"/>
      <c r="L1120" s="60">
        <v>2.2388059701492535</v>
      </c>
      <c r="M1120" s="115">
        <v>1722</v>
      </c>
      <c r="N1120" s="8"/>
      <c r="Q1120" s="8"/>
      <c r="R1120" s="99"/>
      <c r="S1120" s="27"/>
      <c r="T1120" s="27"/>
    </row>
    <row r="1121" spans="1:20" ht="13.4" customHeight="1" x14ac:dyDescent="1.1000000000000001">
      <c r="A1121" s="84">
        <v>811</v>
      </c>
      <c r="B1121" s="4" t="s">
        <v>2477</v>
      </c>
      <c r="C1121" s="71" t="s">
        <v>2177</v>
      </c>
      <c r="D1121" s="2">
        <v>50</v>
      </c>
      <c r="E1121" s="45" t="s">
        <v>2727</v>
      </c>
      <c r="F1121" s="70" t="s">
        <v>2728</v>
      </c>
      <c r="G1121" s="47" t="s">
        <v>14</v>
      </c>
      <c r="H1121" s="11" t="s">
        <v>2729</v>
      </c>
      <c r="I1121" s="59">
        <v>2</v>
      </c>
      <c r="J1121" s="120">
        <v>2.4999999999999998E-2</v>
      </c>
      <c r="K1121" s="121"/>
      <c r="L1121" s="60">
        <v>3.3333333333333335</v>
      </c>
      <c r="M1121" s="115">
        <v>183</v>
      </c>
      <c r="N1121" s="8"/>
      <c r="Q1121" s="8"/>
      <c r="R1121" s="99"/>
      <c r="S1121" s="27"/>
      <c r="T1121" s="27"/>
    </row>
    <row r="1122" spans="1:20" ht="13.4" customHeight="1" x14ac:dyDescent="1.1000000000000001">
      <c r="A1122" s="84">
        <v>810</v>
      </c>
      <c r="B1122" s="4" t="s">
        <v>2477</v>
      </c>
      <c r="C1122" s="71" t="s">
        <v>2177</v>
      </c>
      <c r="D1122" s="2">
        <v>49</v>
      </c>
      <c r="E1122" s="45" t="s">
        <v>2730</v>
      </c>
      <c r="F1122" s="35" t="s">
        <v>2609</v>
      </c>
      <c r="G1122" s="47" t="s">
        <v>14</v>
      </c>
      <c r="H1122" s="11" t="s">
        <v>2731</v>
      </c>
      <c r="I1122" s="59" t="s">
        <v>1756</v>
      </c>
      <c r="J1122" s="120"/>
      <c r="K1122" s="121"/>
      <c r="L1122" s="60" t="s">
        <v>1756</v>
      </c>
      <c r="M1122" s="115" t="s">
        <v>1756</v>
      </c>
      <c r="N1122" s="8"/>
      <c r="Q1122" s="8"/>
      <c r="R1122" s="99"/>
      <c r="S1122" s="27"/>
      <c r="T1122" s="27"/>
    </row>
    <row r="1123" spans="1:20" ht="13.4" customHeight="1" x14ac:dyDescent="1.1000000000000001">
      <c r="A1123" s="84">
        <v>809</v>
      </c>
      <c r="B1123" s="4" t="s">
        <v>2477</v>
      </c>
      <c r="C1123" s="71" t="s">
        <v>2177</v>
      </c>
      <c r="D1123" s="2">
        <v>48</v>
      </c>
      <c r="E1123" s="45" t="s">
        <v>2732</v>
      </c>
      <c r="F1123" s="70" t="s">
        <v>2733</v>
      </c>
      <c r="G1123" s="47" t="s">
        <v>14</v>
      </c>
      <c r="H1123" s="11" t="s">
        <v>2734</v>
      </c>
      <c r="I1123" s="59">
        <v>10.199999999999999</v>
      </c>
      <c r="J1123" s="120">
        <v>0.19999999999999998</v>
      </c>
      <c r="K1123" s="121"/>
      <c r="L1123" s="60">
        <v>2.125</v>
      </c>
      <c r="M1123" s="115">
        <v>1064</v>
      </c>
      <c r="N1123" s="8"/>
      <c r="Q1123" s="8"/>
      <c r="R1123" s="99"/>
      <c r="S1123" s="27"/>
      <c r="T1123" s="27"/>
    </row>
    <row r="1124" spans="1:20" ht="13.4" customHeight="1" x14ac:dyDescent="1.1000000000000001">
      <c r="A1124" s="84">
        <v>808</v>
      </c>
      <c r="B1124" s="4" t="s">
        <v>2477</v>
      </c>
      <c r="C1124" s="71" t="s">
        <v>2177</v>
      </c>
      <c r="D1124" s="2">
        <v>47</v>
      </c>
      <c r="E1124" s="45" t="s">
        <v>2735</v>
      </c>
      <c r="F1124" s="70" t="s">
        <v>2736</v>
      </c>
      <c r="G1124" s="47" t="s">
        <v>14</v>
      </c>
      <c r="H1124" s="11" t="s">
        <v>2737</v>
      </c>
      <c r="I1124" s="59">
        <v>9.6999999999999993</v>
      </c>
      <c r="J1124" s="120">
        <v>0.15347222222222223</v>
      </c>
      <c r="K1124" s="121"/>
      <c r="L1124" s="60">
        <v>2.6334841628959271</v>
      </c>
      <c r="M1124" s="115">
        <v>695</v>
      </c>
      <c r="N1124" s="8"/>
      <c r="Q1124" s="8"/>
      <c r="R1124" s="99"/>
      <c r="S1124" s="27"/>
      <c r="T1124" s="27"/>
    </row>
    <row r="1125" spans="1:20" ht="13.4" customHeight="1" x14ac:dyDescent="1.1000000000000001">
      <c r="A1125" s="84">
        <v>807</v>
      </c>
      <c r="B1125" s="4" t="s">
        <v>2477</v>
      </c>
      <c r="C1125" s="71" t="s">
        <v>2177</v>
      </c>
      <c r="D1125" s="2">
        <v>46</v>
      </c>
      <c r="E1125" s="45" t="s">
        <v>2738</v>
      </c>
      <c r="F1125" s="70" t="s">
        <v>2739</v>
      </c>
      <c r="G1125" s="47" t="s">
        <v>14</v>
      </c>
      <c r="H1125" s="11" t="s">
        <v>2740</v>
      </c>
      <c r="I1125" s="59">
        <v>8.6999999999999993</v>
      </c>
      <c r="J1125" s="120">
        <v>0.1361111111111111</v>
      </c>
      <c r="K1125" s="121"/>
      <c r="L1125" s="60">
        <v>2.6632653061224487</v>
      </c>
      <c r="M1125" s="115">
        <v>662</v>
      </c>
      <c r="N1125" s="3" t="s">
        <v>15</v>
      </c>
      <c r="Q1125" s="3"/>
      <c r="R1125" s="3"/>
      <c r="S1125" s="27"/>
      <c r="T1125" s="27"/>
    </row>
    <row r="1126" spans="1:20" ht="13.4" customHeight="1" x14ac:dyDescent="1.1000000000000001">
      <c r="A1126" s="84">
        <v>806</v>
      </c>
      <c r="B1126" s="4" t="s">
        <v>2477</v>
      </c>
      <c r="C1126" s="71" t="s">
        <v>2177</v>
      </c>
      <c r="D1126" s="2">
        <v>45</v>
      </c>
      <c r="E1126" s="45" t="s">
        <v>2741</v>
      </c>
      <c r="F1126" s="70" t="s">
        <v>2742</v>
      </c>
      <c r="G1126" s="47" t="s">
        <v>14</v>
      </c>
      <c r="H1126" s="11" t="s">
        <v>2743</v>
      </c>
      <c r="I1126" s="59">
        <v>10.1</v>
      </c>
      <c r="J1126" s="120">
        <v>0.13680555555555554</v>
      </c>
      <c r="K1126" s="121"/>
      <c r="L1126" s="60">
        <v>3.0761421319796955</v>
      </c>
      <c r="M1126" s="115">
        <v>890</v>
      </c>
      <c r="N1126" s="8"/>
      <c r="Q1126" s="8"/>
      <c r="R1126" s="99"/>
      <c r="S1126" s="27"/>
      <c r="T1126" s="27"/>
    </row>
    <row r="1127" spans="1:20" ht="13.4" customHeight="1" x14ac:dyDescent="1.1000000000000001">
      <c r="A1127" s="84">
        <v>805</v>
      </c>
      <c r="B1127" s="4" t="s">
        <v>2477</v>
      </c>
      <c r="C1127" s="71" t="s">
        <v>2177</v>
      </c>
      <c r="D1127" s="2">
        <v>44</v>
      </c>
      <c r="E1127" s="45" t="s">
        <v>2744</v>
      </c>
      <c r="F1127" s="70" t="s">
        <v>2745</v>
      </c>
      <c r="G1127" s="47" t="s">
        <v>14</v>
      </c>
      <c r="H1127" s="11" t="s">
        <v>2746</v>
      </c>
      <c r="I1127" s="59">
        <v>6.7</v>
      </c>
      <c r="J1127" s="120">
        <v>0.1173611111111111</v>
      </c>
      <c r="K1127" s="121"/>
      <c r="L1127" s="60">
        <v>2.3786982248520707</v>
      </c>
      <c r="M1127" s="115">
        <v>779</v>
      </c>
      <c r="N1127" s="8"/>
      <c r="Q1127" s="8"/>
      <c r="R1127" s="99"/>
      <c r="S1127" s="27"/>
      <c r="T1127" s="27"/>
    </row>
    <row r="1128" spans="1:20" ht="13.4" customHeight="1" x14ac:dyDescent="1.1000000000000001">
      <c r="A1128" s="84">
        <v>804</v>
      </c>
      <c r="B1128" s="4" t="s">
        <v>2477</v>
      </c>
      <c r="C1128" s="71" t="s">
        <v>2177</v>
      </c>
      <c r="D1128" s="2">
        <v>43</v>
      </c>
      <c r="E1128" s="45" t="s">
        <v>2747</v>
      </c>
      <c r="F1128" s="70" t="s">
        <v>2748</v>
      </c>
      <c r="G1128" s="47" t="s">
        <v>14</v>
      </c>
      <c r="H1128" s="11" t="s">
        <v>2749</v>
      </c>
      <c r="I1128" s="59">
        <v>11.1</v>
      </c>
      <c r="J1128" s="120">
        <v>0.1763888888888889</v>
      </c>
      <c r="K1128" s="121"/>
      <c r="L1128" s="60">
        <v>2.622047244094488</v>
      </c>
      <c r="M1128" s="115">
        <v>884</v>
      </c>
      <c r="N1128" s="8"/>
      <c r="Q1128" s="8"/>
      <c r="R1128" s="99"/>
      <c r="S1128" s="27"/>
      <c r="T1128" s="27"/>
    </row>
    <row r="1129" spans="1:20" ht="13.4" customHeight="1" x14ac:dyDescent="1.1000000000000001">
      <c r="A1129" s="84">
        <v>803</v>
      </c>
      <c r="B1129" s="4" t="s">
        <v>2477</v>
      </c>
      <c r="C1129" s="71" t="s">
        <v>2177</v>
      </c>
      <c r="D1129" s="2">
        <v>42</v>
      </c>
      <c r="E1129" s="45" t="s">
        <v>2750</v>
      </c>
      <c r="F1129" s="46" t="s">
        <v>2728</v>
      </c>
      <c r="G1129" s="47" t="s">
        <v>14</v>
      </c>
      <c r="H1129" s="11" t="s">
        <v>2751</v>
      </c>
      <c r="I1129" s="59">
        <v>45</v>
      </c>
      <c r="J1129" s="120">
        <v>6.2499999999999995E-3</v>
      </c>
      <c r="K1129" s="121"/>
      <c r="L1129" s="60"/>
      <c r="M1129" s="115">
        <v>37</v>
      </c>
      <c r="N1129" s="8"/>
      <c r="Q1129" s="8"/>
      <c r="R1129" s="99"/>
      <c r="S1129" s="27"/>
      <c r="T1129" s="27"/>
    </row>
    <row r="1130" spans="1:20" ht="13.4" customHeight="1" x14ac:dyDescent="1.1000000000000001">
      <c r="A1130" s="84">
        <v>802</v>
      </c>
      <c r="B1130" s="4" t="s">
        <v>2477</v>
      </c>
      <c r="C1130" s="71" t="s">
        <v>2177</v>
      </c>
      <c r="D1130" s="2">
        <v>41</v>
      </c>
      <c r="E1130" s="45" t="s">
        <v>2752</v>
      </c>
      <c r="F1130" s="70" t="s">
        <v>2753</v>
      </c>
      <c r="G1130" s="47" t="s">
        <v>14</v>
      </c>
      <c r="H1130" s="11" t="s">
        <v>2754</v>
      </c>
      <c r="I1130" s="59">
        <v>12.5</v>
      </c>
      <c r="J1130" s="120">
        <v>0.15972222222222224</v>
      </c>
      <c r="K1130" s="121"/>
      <c r="L1130" s="60">
        <v>3.2608695652173911</v>
      </c>
      <c r="M1130" s="115">
        <v>848</v>
      </c>
      <c r="N1130" s="8"/>
      <c r="Q1130" s="8"/>
      <c r="R1130" s="99"/>
      <c r="S1130" s="27"/>
      <c r="T1130" s="27"/>
    </row>
    <row r="1131" spans="1:20" ht="13.4" customHeight="1" x14ac:dyDescent="1.1000000000000001">
      <c r="A1131" s="84">
        <v>801</v>
      </c>
      <c r="B1131" s="4" t="s">
        <v>2477</v>
      </c>
      <c r="C1131" s="71" t="s">
        <v>2177</v>
      </c>
      <c r="D1131" s="2">
        <v>40</v>
      </c>
      <c r="E1131" s="45" t="s">
        <v>2755</v>
      </c>
      <c r="F1131" s="70" t="s">
        <v>2756</v>
      </c>
      <c r="G1131" s="47" t="s">
        <v>14</v>
      </c>
      <c r="H1131" s="11" t="s">
        <v>2757</v>
      </c>
      <c r="I1131" s="59">
        <v>17.399999999999999</v>
      </c>
      <c r="J1131" s="120">
        <v>0.21736111111111112</v>
      </c>
      <c r="K1131" s="121"/>
      <c r="L1131" s="60">
        <v>3.3354632587859423</v>
      </c>
      <c r="M1131" s="115">
        <v>1261</v>
      </c>
      <c r="N1131" s="3" t="s">
        <v>15</v>
      </c>
      <c r="Q1131" s="3"/>
      <c r="R1131" s="3"/>
      <c r="S1131" s="27"/>
      <c r="T1131" s="27"/>
    </row>
    <row r="1132" spans="1:20" ht="13.4" customHeight="1" x14ac:dyDescent="1.1000000000000001">
      <c r="A1132" s="84">
        <v>800</v>
      </c>
      <c r="B1132" s="4" t="s">
        <v>2477</v>
      </c>
      <c r="C1132" s="71" t="s">
        <v>2177</v>
      </c>
      <c r="D1132" s="2">
        <v>39</v>
      </c>
      <c r="E1132" s="45" t="s">
        <v>2758</v>
      </c>
      <c r="F1132" s="70" t="s">
        <v>2759</v>
      </c>
      <c r="G1132" s="47" t="s">
        <v>14</v>
      </c>
      <c r="H1132" s="11" t="s">
        <v>2760</v>
      </c>
      <c r="I1132" s="59">
        <v>11.2</v>
      </c>
      <c r="J1132" s="120">
        <v>0.26527777777777778</v>
      </c>
      <c r="K1132" s="121"/>
      <c r="L1132" s="60">
        <v>1.7591623036649215</v>
      </c>
      <c r="M1132" s="115">
        <v>1281</v>
      </c>
      <c r="N1132" s="8"/>
      <c r="Q1132" s="8"/>
      <c r="R1132" s="99"/>
      <c r="S1132" s="27"/>
      <c r="T1132" s="27"/>
    </row>
    <row r="1133" spans="1:20" ht="13.4" customHeight="1" x14ac:dyDescent="1.1000000000000001">
      <c r="A1133" s="84">
        <v>799</v>
      </c>
      <c r="B1133" s="4" t="s">
        <v>2477</v>
      </c>
      <c r="C1133" s="71" t="s">
        <v>2177</v>
      </c>
      <c r="D1133" s="2">
        <v>38</v>
      </c>
      <c r="E1133" s="45" t="s">
        <v>2761</v>
      </c>
      <c r="F1133" s="70" t="s">
        <v>2762</v>
      </c>
      <c r="G1133" s="47" t="s">
        <v>14</v>
      </c>
      <c r="H1133" s="11" t="s">
        <v>2763</v>
      </c>
      <c r="I1133" s="59">
        <v>9.9</v>
      </c>
      <c r="J1133" s="120">
        <v>0.26874999999999999</v>
      </c>
      <c r="K1133" s="121"/>
      <c r="L1133" s="60">
        <v>1.5348837209302326</v>
      </c>
      <c r="M1133" s="115">
        <v>1146</v>
      </c>
      <c r="N1133" s="8"/>
      <c r="Q1133" s="8"/>
      <c r="R1133" s="99"/>
      <c r="S1133" s="27"/>
      <c r="T1133" s="27"/>
    </row>
    <row r="1134" spans="1:20" ht="13.4" customHeight="1" x14ac:dyDescent="1.1000000000000001">
      <c r="A1134" s="84">
        <v>798</v>
      </c>
      <c r="B1134" s="4" t="s">
        <v>2477</v>
      </c>
      <c r="C1134" s="71" t="s">
        <v>2177</v>
      </c>
      <c r="D1134" s="2">
        <v>37</v>
      </c>
      <c r="E1134" s="45" t="s">
        <v>2764</v>
      </c>
      <c r="F1134" s="70" t="s">
        <v>2765</v>
      </c>
      <c r="G1134" s="47" t="s">
        <v>14</v>
      </c>
      <c r="H1134" s="11" t="s">
        <v>2766</v>
      </c>
      <c r="I1134" s="59">
        <v>13.8</v>
      </c>
      <c r="J1134" s="120">
        <v>0.29236111111111113</v>
      </c>
      <c r="K1134" s="121"/>
      <c r="L1134" s="60">
        <v>1.9667458432304039</v>
      </c>
      <c r="M1134" s="115">
        <v>1281</v>
      </c>
      <c r="N1134" s="8"/>
      <c r="Q1134" s="8"/>
      <c r="R1134" s="99"/>
      <c r="S1134" s="27"/>
      <c r="T1134" s="27"/>
    </row>
    <row r="1135" spans="1:20" ht="13.4" customHeight="1" x14ac:dyDescent="1.1000000000000001">
      <c r="A1135" s="84">
        <v>797</v>
      </c>
      <c r="B1135" s="4" t="s">
        <v>2767</v>
      </c>
      <c r="C1135" s="71" t="s">
        <v>2177</v>
      </c>
      <c r="D1135" s="2">
        <v>36</v>
      </c>
      <c r="E1135" s="45" t="s">
        <v>2768</v>
      </c>
      <c r="F1135" s="70" t="s">
        <v>2769</v>
      </c>
      <c r="G1135" s="47" t="s">
        <v>14</v>
      </c>
      <c r="H1135" s="11" t="s">
        <v>2770</v>
      </c>
      <c r="I1135" s="59">
        <v>14.9</v>
      </c>
      <c r="J1135" s="120">
        <v>0.30624999999999997</v>
      </c>
      <c r="K1135" s="121"/>
      <c r="L1135" s="60">
        <v>2.0272108843537415</v>
      </c>
      <c r="M1135" s="115">
        <v>1637</v>
      </c>
      <c r="N1135" s="8"/>
      <c r="Q1135" s="8"/>
      <c r="R1135" s="99"/>
      <c r="S1135" s="27"/>
      <c r="T1135" s="27"/>
    </row>
    <row r="1136" spans="1:20" ht="13.4" customHeight="1" x14ac:dyDescent="1.1000000000000001">
      <c r="A1136" s="84">
        <v>796</v>
      </c>
      <c r="B1136" s="4" t="s">
        <v>2767</v>
      </c>
      <c r="C1136" s="71" t="s">
        <v>2177</v>
      </c>
      <c r="D1136" s="2">
        <v>35</v>
      </c>
      <c r="E1136" s="45" t="s">
        <v>2771</v>
      </c>
      <c r="F1136" s="70" t="s">
        <v>2772</v>
      </c>
      <c r="G1136" s="47" t="s">
        <v>14</v>
      </c>
      <c r="H1136" s="11" t="s">
        <v>2773</v>
      </c>
      <c r="I1136" s="59">
        <v>13.7</v>
      </c>
      <c r="J1136" s="120">
        <v>0.15555555555555556</v>
      </c>
      <c r="K1136" s="121"/>
      <c r="L1136" s="60">
        <v>3.6696428571428568</v>
      </c>
      <c r="M1136" s="115">
        <v>646</v>
      </c>
      <c r="N1136" s="8"/>
      <c r="Q1136" s="8"/>
      <c r="R1136" s="99"/>
      <c r="S1136" s="27"/>
      <c r="T1136" s="27"/>
    </row>
    <row r="1137" spans="1:20" ht="13.4" customHeight="1" x14ac:dyDescent="1.1000000000000001">
      <c r="A1137" s="84">
        <v>795</v>
      </c>
      <c r="B1137" s="4" t="s">
        <v>2767</v>
      </c>
      <c r="C1137" s="71" t="s">
        <v>2177</v>
      </c>
      <c r="D1137" s="2">
        <v>34</v>
      </c>
      <c r="E1137" s="45" t="s">
        <v>2774</v>
      </c>
      <c r="F1137" s="70" t="s">
        <v>2775</v>
      </c>
      <c r="G1137" s="47" t="s">
        <v>14</v>
      </c>
      <c r="H1137" s="11" t="s">
        <v>2776</v>
      </c>
      <c r="I1137" s="59">
        <v>6.1</v>
      </c>
      <c r="J1137" s="120">
        <v>0.18194444444444444</v>
      </c>
      <c r="K1137" s="121"/>
      <c r="L1137" s="60">
        <v>1.3969465648854962</v>
      </c>
      <c r="M1137" s="115">
        <v>682</v>
      </c>
      <c r="N1137" s="8"/>
      <c r="Q1137" s="8"/>
      <c r="R1137" s="99"/>
      <c r="S1137" s="27"/>
      <c r="T1137" s="27"/>
    </row>
    <row r="1138" spans="1:20" ht="13.4" customHeight="1" x14ac:dyDescent="1.1000000000000001">
      <c r="A1138" s="84">
        <v>794</v>
      </c>
      <c r="B1138" s="4" t="s">
        <v>2767</v>
      </c>
      <c r="C1138" s="71" t="s">
        <v>2177</v>
      </c>
      <c r="D1138" s="2">
        <v>33</v>
      </c>
      <c r="E1138" s="45" t="s">
        <v>2777</v>
      </c>
      <c r="F1138" s="70" t="s">
        <v>2778</v>
      </c>
      <c r="G1138" s="47" t="s">
        <v>14</v>
      </c>
      <c r="H1138" s="11" t="s">
        <v>2779</v>
      </c>
      <c r="I1138" s="59">
        <v>18.600000000000001</v>
      </c>
      <c r="J1138" s="120">
        <v>0.34583333333333338</v>
      </c>
      <c r="K1138" s="121"/>
      <c r="L1138" s="60">
        <v>2.2409638554216866</v>
      </c>
      <c r="M1138" s="115">
        <v>1839</v>
      </c>
      <c r="N1138" s="8"/>
      <c r="Q1138" s="8"/>
      <c r="R1138" s="99"/>
      <c r="S1138" s="27"/>
      <c r="T1138" s="27"/>
    </row>
    <row r="1139" spans="1:20" ht="13.4" customHeight="1" x14ac:dyDescent="1.1000000000000001">
      <c r="A1139" s="84">
        <v>793</v>
      </c>
      <c r="B1139" s="4" t="s">
        <v>2767</v>
      </c>
      <c r="C1139" s="71" t="s">
        <v>2177</v>
      </c>
      <c r="D1139" s="2">
        <v>32</v>
      </c>
      <c r="E1139" s="45" t="s">
        <v>2780</v>
      </c>
      <c r="F1139" s="70" t="s">
        <v>2781</v>
      </c>
      <c r="G1139" s="47" t="s">
        <v>14</v>
      </c>
      <c r="H1139" s="11" t="s">
        <v>2782</v>
      </c>
      <c r="I1139" s="59">
        <v>16</v>
      </c>
      <c r="J1139" s="120">
        <v>0.26111111111111113</v>
      </c>
      <c r="K1139" s="121"/>
      <c r="L1139" s="60">
        <v>2.5531914893617023</v>
      </c>
      <c r="M1139" s="115">
        <v>1638</v>
      </c>
      <c r="N1139" s="8"/>
      <c r="Q1139" s="8"/>
      <c r="R1139" s="99"/>
      <c r="S1139" s="27"/>
      <c r="T1139" s="27"/>
    </row>
    <row r="1140" spans="1:20" ht="13.4" customHeight="1" x14ac:dyDescent="1.1000000000000001">
      <c r="A1140" s="84">
        <v>792</v>
      </c>
      <c r="B1140" s="4" t="s">
        <v>2767</v>
      </c>
      <c r="C1140" s="71" t="s">
        <v>2177</v>
      </c>
      <c r="D1140" s="2">
        <v>31</v>
      </c>
      <c r="E1140" s="45" t="s">
        <v>2783</v>
      </c>
      <c r="F1140" s="70" t="s">
        <v>2784</v>
      </c>
      <c r="G1140" s="47" t="s">
        <v>14</v>
      </c>
      <c r="H1140" s="11" t="s">
        <v>2785</v>
      </c>
      <c r="I1140" s="59">
        <v>15</v>
      </c>
      <c r="J1140" s="120">
        <v>0.25972222222222224</v>
      </c>
      <c r="K1140" s="121"/>
      <c r="L1140" s="60">
        <v>2.4064171122994651</v>
      </c>
      <c r="M1140" s="115">
        <v>1294</v>
      </c>
      <c r="N1140" s="8"/>
      <c r="Q1140" s="8"/>
      <c r="R1140" s="99"/>
      <c r="S1140" s="27"/>
      <c r="T1140" s="27"/>
    </row>
    <row r="1141" spans="1:20" ht="13.4" customHeight="1" x14ac:dyDescent="1.1000000000000001">
      <c r="A1141" s="84">
        <v>791</v>
      </c>
      <c r="B1141" s="4" t="s">
        <v>2767</v>
      </c>
      <c r="C1141" s="71" t="s">
        <v>2177</v>
      </c>
      <c r="D1141" s="2">
        <v>30</v>
      </c>
      <c r="E1141" s="45" t="s">
        <v>2786</v>
      </c>
      <c r="F1141" s="70" t="s">
        <v>2787</v>
      </c>
      <c r="G1141" s="47" t="s">
        <v>14</v>
      </c>
      <c r="H1141" s="14" t="s">
        <v>2788</v>
      </c>
      <c r="I1141" s="59">
        <v>12.7</v>
      </c>
      <c r="J1141" s="120">
        <v>0.24166666666666667</v>
      </c>
      <c r="K1141" s="121"/>
      <c r="L1141" s="60">
        <v>2.1896551724137931</v>
      </c>
      <c r="M1141" s="115">
        <v>1221</v>
      </c>
      <c r="N1141" s="15"/>
      <c r="Q1141" s="15"/>
      <c r="R1141" s="100"/>
      <c r="S1141" s="27"/>
      <c r="T1141" s="27"/>
    </row>
    <row r="1142" spans="1:20" ht="13.4" customHeight="1" x14ac:dyDescent="1.1000000000000001">
      <c r="A1142" s="84">
        <v>790</v>
      </c>
      <c r="B1142" s="4" t="s">
        <v>2767</v>
      </c>
      <c r="C1142" s="71" t="s">
        <v>2177</v>
      </c>
      <c r="D1142" s="2">
        <v>29</v>
      </c>
      <c r="E1142" s="45" t="s">
        <v>2789</v>
      </c>
      <c r="F1142" s="70" t="s">
        <v>2790</v>
      </c>
      <c r="G1142" s="47" t="s">
        <v>14</v>
      </c>
      <c r="H1142" s="11" t="s">
        <v>2791</v>
      </c>
      <c r="I1142" s="59">
        <v>5.5</v>
      </c>
      <c r="J1142" s="120">
        <v>0.1076388888888889</v>
      </c>
      <c r="K1142" s="121"/>
      <c r="L1142" s="60">
        <v>2.129032258064516</v>
      </c>
      <c r="M1142" s="115">
        <v>518</v>
      </c>
      <c r="N1142" s="8"/>
      <c r="Q1142" s="8"/>
      <c r="R1142" s="99"/>
      <c r="S1142" s="27"/>
      <c r="T1142" s="27"/>
    </row>
    <row r="1143" spans="1:20" ht="13.4" customHeight="1" x14ac:dyDescent="1.1000000000000001">
      <c r="A1143" s="84">
        <v>789</v>
      </c>
      <c r="B1143" s="4" t="s">
        <v>2767</v>
      </c>
      <c r="C1143" s="71" t="s">
        <v>2177</v>
      </c>
      <c r="D1143" s="2">
        <v>28</v>
      </c>
      <c r="E1143" s="45" t="s">
        <v>2792</v>
      </c>
      <c r="F1143" s="70" t="s">
        <v>2793</v>
      </c>
      <c r="G1143" s="47" t="s">
        <v>14</v>
      </c>
      <c r="H1143" s="11" t="s">
        <v>2794</v>
      </c>
      <c r="I1143" s="59">
        <v>14.9</v>
      </c>
      <c r="J1143" s="120">
        <v>0.23819444444444446</v>
      </c>
      <c r="K1143" s="121"/>
      <c r="L1143" s="60">
        <v>2.6064139941690962</v>
      </c>
      <c r="M1143" s="115">
        <v>1050</v>
      </c>
      <c r="N1143" s="8"/>
      <c r="Q1143" s="8"/>
      <c r="R1143" s="99"/>
      <c r="S1143" s="27"/>
      <c r="T1143" s="27"/>
    </row>
    <row r="1144" spans="1:20" ht="13.4" customHeight="1" x14ac:dyDescent="1.1000000000000001">
      <c r="A1144" s="84">
        <v>788</v>
      </c>
      <c r="B1144" s="4" t="s">
        <v>2767</v>
      </c>
      <c r="C1144" s="71" t="s">
        <v>2177</v>
      </c>
      <c r="D1144" s="2">
        <v>27</v>
      </c>
      <c r="E1144" s="45" t="s">
        <v>2795</v>
      </c>
      <c r="F1144" s="70" t="s">
        <v>2796</v>
      </c>
      <c r="G1144" s="47" t="s">
        <v>14</v>
      </c>
      <c r="H1144" s="11" t="s">
        <v>2797</v>
      </c>
      <c r="I1144" s="59">
        <v>7.7</v>
      </c>
      <c r="J1144" s="120">
        <v>0.15555555555555556</v>
      </c>
      <c r="K1144" s="121"/>
      <c r="L1144" s="60">
        <v>2.0625</v>
      </c>
      <c r="M1144" s="115">
        <v>557</v>
      </c>
      <c r="N1144" s="8"/>
      <c r="Q1144" s="8"/>
      <c r="R1144" s="99"/>
      <c r="S1144" s="27"/>
      <c r="T1144" s="27"/>
    </row>
    <row r="1145" spans="1:20" ht="13.4" customHeight="1" x14ac:dyDescent="1.1000000000000001">
      <c r="A1145" s="84">
        <v>787</v>
      </c>
      <c r="B1145" s="4" t="s">
        <v>2767</v>
      </c>
      <c r="C1145" s="71" t="s">
        <v>2177</v>
      </c>
      <c r="D1145" s="2">
        <v>26</v>
      </c>
      <c r="E1145" s="45" t="s">
        <v>2798</v>
      </c>
      <c r="F1145" s="70" t="s">
        <v>2799</v>
      </c>
      <c r="G1145" s="47" t="s">
        <v>14</v>
      </c>
      <c r="H1145" s="11" t="s">
        <v>2800</v>
      </c>
      <c r="I1145" s="59">
        <v>12.5</v>
      </c>
      <c r="J1145" s="120">
        <v>0.25277777777777777</v>
      </c>
      <c r="K1145" s="121"/>
      <c r="L1145" s="60">
        <v>2.0604395604395607</v>
      </c>
      <c r="M1145" s="115">
        <v>1152</v>
      </c>
      <c r="N1145" s="8"/>
      <c r="Q1145" s="8"/>
      <c r="R1145" s="99"/>
      <c r="S1145" s="27"/>
      <c r="T1145" s="27"/>
    </row>
    <row r="1146" spans="1:20" ht="13.4" customHeight="1" x14ac:dyDescent="1.1000000000000001">
      <c r="A1146" s="84">
        <v>786</v>
      </c>
      <c r="B1146" s="4" t="s">
        <v>2767</v>
      </c>
      <c r="C1146" s="71" t="s">
        <v>2177</v>
      </c>
      <c r="D1146" s="2">
        <v>25</v>
      </c>
      <c r="E1146" s="45" t="s">
        <v>2801</v>
      </c>
      <c r="F1146" s="70" t="s">
        <v>2802</v>
      </c>
      <c r="G1146" s="47" t="s">
        <v>14</v>
      </c>
      <c r="H1146" s="11" t="s">
        <v>2803</v>
      </c>
      <c r="I1146" s="59">
        <v>10.9</v>
      </c>
      <c r="J1146" s="120">
        <v>0.18194444444444444</v>
      </c>
      <c r="K1146" s="121"/>
      <c r="L1146" s="60">
        <v>2.4961832061068705</v>
      </c>
      <c r="M1146" s="115">
        <v>825</v>
      </c>
      <c r="N1146" s="8"/>
      <c r="Q1146" s="8"/>
      <c r="R1146" s="99"/>
      <c r="S1146" s="27"/>
      <c r="T1146" s="27"/>
    </row>
    <row r="1147" spans="1:20" ht="13.4" customHeight="1" x14ac:dyDescent="1.1000000000000001">
      <c r="A1147" s="84">
        <v>785</v>
      </c>
      <c r="B1147" s="4" t="s">
        <v>2767</v>
      </c>
      <c r="C1147" s="71" t="s">
        <v>2177</v>
      </c>
      <c r="D1147" s="2">
        <v>24</v>
      </c>
      <c r="E1147" s="45" t="s">
        <v>2804</v>
      </c>
      <c r="F1147" s="70" t="s">
        <v>2805</v>
      </c>
      <c r="G1147" s="47" t="s">
        <v>14</v>
      </c>
      <c r="H1147" s="11" t="s">
        <v>2806</v>
      </c>
      <c r="I1147" s="59">
        <v>8.9</v>
      </c>
      <c r="J1147" s="120">
        <v>0.19930555555555554</v>
      </c>
      <c r="K1147" s="121"/>
      <c r="L1147" s="60">
        <v>1.8606271777003485</v>
      </c>
      <c r="M1147" s="115">
        <v>859</v>
      </c>
      <c r="N1147" s="8"/>
      <c r="Q1147" s="8"/>
      <c r="R1147" s="99"/>
      <c r="S1147" s="27"/>
      <c r="T1147" s="27"/>
    </row>
    <row r="1148" spans="1:20" ht="13.4" customHeight="1" x14ac:dyDescent="1.1000000000000001">
      <c r="A1148" s="84">
        <v>784</v>
      </c>
      <c r="B1148" s="4" t="s">
        <v>2767</v>
      </c>
      <c r="C1148" s="71" t="s">
        <v>2177</v>
      </c>
      <c r="D1148" s="2">
        <v>23</v>
      </c>
      <c r="E1148" s="45" t="s">
        <v>2807</v>
      </c>
      <c r="F1148" s="70" t="s">
        <v>2808</v>
      </c>
      <c r="G1148" s="47" t="s">
        <v>14</v>
      </c>
      <c r="H1148" s="11" t="s">
        <v>2809</v>
      </c>
      <c r="I1148" s="59">
        <v>44.1</v>
      </c>
      <c r="J1148" s="120">
        <v>0.17222222222222225</v>
      </c>
      <c r="K1148" s="121"/>
      <c r="L1148" s="63">
        <v>10.669354838709678</v>
      </c>
      <c r="M1148" s="115">
        <v>886</v>
      </c>
      <c r="N1148" s="8"/>
      <c r="Q1148" s="8"/>
      <c r="R1148" s="99"/>
      <c r="S1148" s="27"/>
      <c r="T1148" s="27"/>
    </row>
    <row r="1149" spans="1:20" ht="13.4" customHeight="1" x14ac:dyDescent="1.1000000000000001">
      <c r="A1149" s="84">
        <v>783</v>
      </c>
      <c r="B1149" s="4" t="s">
        <v>2767</v>
      </c>
      <c r="C1149" s="71" t="s">
        <v>2177</v>
      </c>
      <c r="D1149" s="2">
        <v>22</v>
      </c>
      <c r="E1149" s="45" t="s">
        <v>2810</v>
      </c>
      <c r="F1149" s="70" t="s">
        <v>2811</v>
      </c>
      <c r="G1149" s="47" t="s">
        <v>14</v>
      </c>
      <c r="H1149" s="11" t="s">
        <v>2812</v>
      </c>
      <c r="I1149" s="59">
        <v>8.9</v>
      </c>
      <c r="J1149" s="120">
        <v>0.22777777777777777</v>
      </c>
      <c r="K1149" s="121"/>
      <c r="L1149" s="60">
        <v>1.628048780487805</v>
      </c>
      <c r="M1149" s="115">
        <v>932</v>
      </c>
      <c r="N1149" s="8"/>
      <c r="Q1149" s="8"/>
      <c r="R1149" s="99"/>
      <c r="S1149" s="27"/>
      <c r="T1149" s="27"/>
    </row>
    <row r="1150" spans="1:20" ht="13.4" customHeight="1" x14ac:dyDescent="1.1000000000000001">
      <c r="A1150" s="84">
        <v>782</v>
      </c>
      <c r="B1150" s="4" t="s">
        <v>2767</v>
      </c>
      <c r="C1150" s="71" t="s">
        <v>2177</v>
      </c>
      <c r="D1150" s="2">
        <v>21</v>
      </c>
      <c r="E1150" s="45" t="s">
        <v>2813</v>
      </c>
      <c r="F1150" s="70" t="s">
        <v>2814</v>
      </c>
      <c r="G1150" s="47" t="s">
        <v>14</v>
      </c>
      <c r="H1150" s="11" t="s">
        <v>2815</v>
      </c>
      <c r="I1150" s="59">
        <v>10.1</v>
      </c>
      <c r="J1150" s="120">
        <v>0.14652777777777778</v>
      </c>
      <c r="K1150" s="121"/>
      <c r="L1150" s="60">
        <v>2.8720379146919433</v>
      </c>
      <c r="M1150" s="115">
        <v>360</v>
      </c>
      <c r="N1150" s="8"/>
      <c r="Q1150" s="8"/>
      <c r="R1150" s="99"/>
      <c r="S1150" s="27"/>
      <c r="T1150" s="27"/>
    </row>
    <row r="1151" spans="1:20" ht="13.4" customHeight="1" x14ac:dyDescent="1.1000000000000001">
      <c r="A1151" s="84">
        <v>781</v>
      </c>
      <c r="B1151" s="4" t="s">
        <v>2767</v>
      </c>
      <c r="C1151" s="71" t="s">
        <v>2177</v>
      </c>
      <c r="D1151" s="2">
        <v>20</v>
      </c>
      <c r="E1151" s="45" t="s">
        <v>2816</v>
      </c>
      <c r="F1151" s="70" t="s">
        <v>2817</v>
      </c>
      <c r="G1151" s="47" t="s">
        <v>14</v>
      </c>
      <c r="H1151" s="11" t="s">
        <v>2818</v>
      </c>
      <c r="I1151" s="59">
        <v>82.7</v>
      </c>
      <c r="J1151" s="120">
        <v>0.27013888888888887</v>
      </c>
      <c r="K1151" s="121"/>
      <c r="L1151" s="63">
        <v>12.755784061696659</v>
      </c>
      <c r="M1151" s="115">
        <v>365</v>
      </c>
      <c r="N1151" s="8"/>
      <c r="Q1151" s="8"/>
      <c r="R1151" s="99"/>
      <c r="S1151" s="27"/>
      <c r="T1151" s="27"/>
    </row>
    <row r="1152" spans="1:20" ht="13.4" customHeight="1" x14ac:dyDescent="1.1000000000000001">
      <c r="A1152" s="84">
        <v>780</v>
      </c>
      <c r="B1152" s="4" t="s">
        <v>2767</v>
      </c>
      <c r="C1152" s="71" t="s">
        <v>2177</v>
      </c>
      <c r="D1152" s="2">
        <v>19</v>
      </c>
      <c r="E1152" s="45" t="s">
        <v>2819</v>
      </c>
      <c r="F1152" s="70" t="s">
        <v>2820</v>
      </c>
      <c r="G1152" s="47" t="s">
        <v>14</v>
      </c>
      <c r="H1152" s="11" t="s">
        <v>2821</v>
      </c>
      <c r="I1152" s="59">
        <v>14.1</v>
      </c>
      <c r="J1152" s="120">
        <v>0.25208333333333333</v>
      </c>
      <c r="K1152" s="121"/>
      <c r="L1152" s="60">
        <v>2.3305785123966944</v>
      </c>
      <c r="M1152" s="115">
        <v>1269</v>
      </c>
      <c r="N1152" s="8"/>
      <c r="Q1152" s="8"/>
      <c r="R1152" s="99"/>
      <c r="S1152" s="27"/>
      <c r="T1152" s="27"/>
    </row>
    <row r="1153" spans="1:20" ht="13.4" customHeight="1" x14ac:dyDescent="1.1000000000000001">
      <c r="A1153" s="84">
        <v>779</v>
      </c>
      <c r="B1153" s="4" t="s">
        <v>2767</v>
      </c>
      <c r="C1153" s="71" t="s">
        <v>2177</v>
      </c>
      <c r="D1153" s="2">
        <v>18</v>
      </c>
      <c r="E1153" s="45" t="s">
        <v>2822</v>
      </c>
      <c r="F1153" s="70" t="s">
        <v>2823</v>
      </c>
      <c r="G1153" s="47" t="s">
        <v>14</v>
      </c>
      <c r="H1153" s="11" t="s">
        <v>2824</v>
      </c>
      <c r="I1153" s="59">
        <v>13.8</v>
      </c>
      <c r="J1153" s="120">
        <v>0.25069444444444444</v>
      </c>
      <c r="K1153" s="121"/>
      <c r="L1153" s="60">
        <v>2.2936288088642658</v>
      </c>
      <c r="M1153" s="115">
        <v>1130</v>
      </c>
      <c r="N1153" s="8"/>
      <c r="Q1153" s="8"/>
      <c r="R1153" s="99"/>
      <c r="S1153" s="27"/>
      <c r="T1153" s="27"/>
    </row>
    <row r="1154" spans="1:20" ht="13.4" customHeight="1" x14ac:dyDescent="1.1000000000000001">
      <c r="A1154" s="84">
        <v>778</v>
      </c>
      <c r="B1154" s="4" t="s">
        <v>2767</v>
      </c>
      <c r="C1154" s="71" t="s">
        <v>2177</v>
      </c>
      <c r="D1154" s="2">
        <v>17</v>
      </c>
      <c r="E1154" s="45" t="s">
        <v>2825</v>
      </c>
      <c r="F1154" s="70" t="s">
        <v>2826</v>
      </c>
      <c r="G1154" s="47" t="s">
        <v>14</v>
      </c>
      <c r="H1154" s="11" t="s">
        <v>2827</v>
      </c>
      <c r="I1154" s="59">
        <v>50.9</v>
      </c>
      <c r="J1154" s="120">
        <v>0.14027777777777778</v>
      </c>
      <c r="K1154" s="121"/>
      <c r="L1154" s="63">
        <v>15.118811881188117</v>
      </c>
      <c r="M1154" s="115">
        <v>467</v>
      </c>
      <c r="N1154" s="8"/>
      <c r="Q1154" s="8"/>
      <c r="R1154" s="99"/>
      <c r="S1154" s="27"/>
      <c r="T1154" s="27"/>
    </row>
    <row r="1155" spans="1:20" ht="13.4" customHeight="1" x14ac:dyDescent="1.1000000000000001">
      <c r="A1155" s="84">
        <v>777</v>
      </c>
      <c r="B1155" s="4" t="s">
        <v>2767</v>
      </c>
      <c r="C1155" s="71" t="s">
        <v>2177</v>
      </c>
      <c r="D1155" s="2">
        <v>16</v>
      </c>
      <c r="E1155" s="45" t="s">
        <v>2828</v>
      </c>
      <c r="F1155" s="70" t="s">
        <v>2829</v>
      </c>
      <c r="G1155" s="47" t="s">
        <v>14</v>
      </c>
      <c r="H1155" s="11" t="s">
        <v>2830</v>
      </c>
      <c r="I1155" s="59">
        <v>9.1</v>
      </c>
      <c r="J1155" s="120">
        <v>0.25694444444444448</v>
      </c>
      <c r="K1155" s="121"/>
      <c r="L1155" s="60">
        <v>1.4756756756756757</v>
      </c>
      <c r="M1155" s="115">
        <v>934</v>
      </c>
      <c r="N1155" s="8"/>
      <c r="Q1155" s="8"/>
      <c r="R1155" s="99"/>
      <c r="S1155" s="27"/>
      <c r="T1155" s="27"/>
    </row>
    <row r="1156" spans="1:20" ht="13.4" customHeight="1" x14ac:dyDescent="1.1000000000000001">
      <c r="A1156" s="84">
        <v>776</v>
      </c>
      <c r="B1156" s="4" t="s">
        <v>2767</v>
      </c>
      <c r="C1156" s="71" t="s">
        <v>2177</v>
      </c>
      <c r="D1156" s="2">
        <v>15</v>
      </c>
      <c r="E1156" s="45" t="s">
        <v>2831</v>
      </c>
      <c r="F1156" s="70" t="s">
        <v>2832</v>
      </c>
      <c r="G1156" s="47" t="s">
        <v>14</v>
      </c>
      <c r="H1156" s="11" t="s">
        <v>4613</v>
      </c>
      <c r="I1156" s="59">
        <v>41.5</v>
      </c>
      <c r="J1156" s="120">
        <v>0.15555555555555556</v>
      </c>
      <c r="K1156" s="121"/>
      <c r="L1156" s="63">
        <v>11.116071428571429</v>
      </c>
      <c r="M1156" s="115">
        <v>938</v>
      </c>
      <c r="N1156" s="8"/>
      <c r="Q1156" s="8"/>
      <c r="R1156" s="99"/>
      <c r="S1156" s="27"/>
      <c r="T1156" s="27"/>
    </row>
    <row r="1157" spans="1:20" ht="13.4" customHeight="1" x14ac:dyDescent="1.1000000000000001">
      <c r="A1157" s="84">
        <v>775</v>
      </c>
      <c r="B1157" s="4" t="s">
        <v>2767</v>
      </c>
      <c r="C1157" s="71" t="s">
        <v>2177</v>
      </c>
      <c r="D1157" s="2">
        <v>14</v>
      </c>
      <c r="E1157" s="45" t="s">
        <v>2833</v>
      </c>
      <c r="F1157" s="70" t="s">
        <v>2834</v>
      </c>
      <c r="G1157" s="47" t="s">
        <v>14</v>
      </c>
      <c r="H1157" s="11" t="s">
        <v>2835</v>
      </c>
      <c r="I1157" s="59">
        <v>45.5</v>
      </c>
      <c r="J1157" s="120">
        <v>0.15972222222222224</v>
      </c>
      <c r="K1157" s="121"/>
      <c r="L1157" s="63">
        <v>11.869565217391305</v>
      </c>
      <c r="M1157" s="115">
        <v>1553</v>
      </c>
      <c r="N1157" s="8"/>
      <c r="Q1157" s="8"/>
      <c r="R1157" s="99"/>
      <c r="S1157" s="27"/>
      <c r="T1157" s="27"/>
    </row>
    <row r="1158" spans="1:20" ht="13.4" customHeight="1" x14ac:dyDescent="1.1000000000000001">
      <c r="A1158" s="84">
        <v>774</v>
      </c>
      <c r="B1158" s="4" t="s">
        <v>2767</v>
      </c>
      <c r="C1158" s="71" t="s">
        <v>2177</v>
      </c>
      <c r="D1158" s="2">
        <v>13</v>
      </c>
      <c r="E1158" s="45" t="s">
        <v>2836</v>
      </c>
      <c r="F1158" s="70" t="s">
        <v>2837</v>
      </c>
      <c r="G1158" s="47" t="s">
        <v>14</v>
      </c>
      <c r="H1158" s="11" t="s">
        <v>2838</v>
      </c>
      <c r="I1158" s="59">
        <v>8.3000000000000007</v>
      </c>
      <c r="J1158" s="120">
        <v>0.15763888888888888</v>
      </c>
      <c r="K1158" s="121"/>
      <c r="L1158" s="60">
        <v>2.1938325991189429</v>
      </c>
      <c r="M1158" s="115">
        <v>842</v>
      </c>
      <c r="N1158" s="8"/>
      <c r="Q1158" s="8"/>
      <c r="R1158" s="99"/>
      <c r="S1158" s="27"/>
      <c r="T1158" s="27"/>
    </row>
    <row r="1159" spans="1:20" ht="13.4" customHeight="1" x14ac:dyDescent="1.1000000000000001">
      <c r="A1159" s="84">
        <v>773</v>
      </c>
      <c r="B1159" s="4" t="s">
        <v>2767</v>
      </c>
      <c r="C1159" s="71" t="s">
        <v>2177</v>
      </c>
      <c r="D1159" s="2">
        <v>12</v>
      </c>
      <c r="E1159" s="45" t="s">
        <v>2839</v>
      </c>
      <c r="F1159" s="70" t="s">
        <v>2840</v>
      </c>
      <c r="G1159" s="47" t="s">
        <v>14</v>
      </c>
      <c r="H1159" s="11" t="s">
        <v>2841</v>
      </c>
      <c r="I1159" s="59">
        <v>12.2</v>
      </c>
      <c r="J1159" s="120">
        <v>0.24305555555555555</v>
      </c>
      <c r="K1159" s="121"/>
      <c r="L1159" s="60">
        <v>2.0914285714285712</v>
      </c>
      <c r="M1159" s="115">
        <v>1493</v>
      </c>
      <c r="N1159" s="8"/>
      <c r="Q1159" s="8"/>
      <c r="R1159" s="99"/>
      <c r="S1159" s="27"/>
      <c r="T1159" s="27"/>
    </row>
    <row r="1160" spans="1:20" ht="13.4" customHeight="1" x14ac:dyDescent="1.1000000000000001">
      <c r="A1160" s="84">
        <v>772</v>
      </c>
      <c r="B1160" s="4" t="s">
        <v>2767</v>
      </c>
      <c r="C1160" s="71" t="s">
        <v>2177</v>
      </c>
      <c r="D1160" s="2">
        <v>11</v>
      </c>
      <c r="E1160" s="45" t="s">
        <v>2842</v>
      </c>
      <c r="F1160" s="70" t="s">
        <v>2843</v>
      </c>
      <c r="G1160" s="47" t="s">
        <v>14</v>
      </c>
      <c r="H1160" s="11" t="s">
        <v>2844</v>
      </c>
      <c r="I1160" s="59">
        <v>18.8</v>
      </c>
      <c r="J1160" s="120">
        <v>8.8888888888888892E-2</v>
      </c>
      <c r="K1160" s="121"/>
      <c r="L1160" s="63">
        <v>8.8125</v>
      </c>
      <c r="M1160" s="115">
        <v>467</v>
      </c>
      <c r="N1160" s="8"/>
      <c r="Q1160" s="8"/>
      <c r="R1160" s="99"/>
      <c r="S1160" s="27"/>
      <c r="T1160" s="27"/>
    </row>
    <row r="1161" spans="1:20" ht="13.4" customHeight="1" x14ac:dyDescent="1.1000000000000001">
      <c r="A1161" s="84">
        <v>771</v>
      </c>
      <c r="B1161" s="4" t="s">
        <v>2767</v>
      </c>
      <c r="C1161" s="71" t="s">
        <v>2177</v>
      </c>
      <c r="D1161" s="2">
        <v>10</v>
      </c>
      <c r="E1161" s="45" t="s">
        <v>2845</v>
      </c>
      <c r="F1161" s="70" t="s">
        <v>2846</v>
      </c>
      <c r="G1161" s="47" t="s">
        <v>14</v>
      </c>
      <c r="H1161" s="11" t="s">
        <v>2847</v>
      </c>
      <c r="I1161" s="59">
        <v>9.3000000000000007</v>
      </c>
      <c r="J1161" s="120">
        <v>0.19375000000000001</v>
      </c>
      <c r="K1161" s="121"/>
      <c r="L1161" s="60">
        <v>2</v>
      </c>
      <c r="M1161" s="115">
        <v>1121</v>
      </c>
      <c r="N1161" s="8"/>
      <c r="Q1161" s="8"/>
      <c r="R1161" s="99"/>
      <c r="S1161" s="27"/>
      <c r="T1161" s="27"/>
    </row>
    <row r="1162" spans="1:20" ht="13.4" customHeight="1" x14ac:dyDescent="1.1000000000000001">
      <c r="A1162" s="84">
        <v>770</v>
      </c>
      <c r="B1162" s="4" t="s">
        <v>2767</v>
      </c>
      <c r="C1162" s="71" t="s">
        <v>2177</v>
      </c>
      <c r="D1162" s="2">
        <v>9</v>
      </c>
      <c r="E1162" s="45" t="s">
        <v>2848</v>
      </c>
      <c r="F1162" s="70" t="s">
        <v>2849</v>
      </c>
      <c r="G1162" s="47" t="s">
        <v>14</v>
      </c>
      <c r="H1162" s="11" t="s">
        <v>2850</v>
      </c>
      <c r="I1162" s="59">
        <v>44.5</v>
      </c>
      <c r="J1162" s="120">
        <v>0.14861111111111111</v>
      </c>
      <c r="K1162" s="121"/>
      <c r="L1162" s="63">
        <v>12.476635514018692</v>
      </c>
      <c r="M1162" s="115">
        <v>709</v>
      </c>
      <c r="N1162" s="8"/>
      <c r="Q1162" s="8"/>
      <c r="R1162" s="99"/>
      <c r="S1162" s="27"/>
      <c r="T1162" s="27"/>
    </row>
    <row r="1163" spans="1:20" ht="13.4" customHeight="1" x14ac:dyDescent="1.1000000000000001">
      <c r="A1163" s="84">
        <v>769</v>
      </c>
      <c r="B1163" s="4" t="s">
        <v>2767</v>
      </c>
      <c r="C1163" s="71" t="s">
        <v>2177</v>
      </c>
      <c r="D1163" s="2">
        <v>8</v>
      </c>
      <c r="E1163" s="45" t="s">
        <v>2851</v>
      </c>
      <c r="F1163" s="70" t="s">
        <v>2852</v>
      </c>
      <c r="G1163" s="47" t="s">
        <v>14</v>
      </c>
      <c r="H1163" s="11" t="s">
        <v>2853</v>
      </c>
      <c r="I1163" s="59">
        <v>10.199999999999999</v>
      </c>
      <c r="J1163" s="120">
        <v>0.25347222222222221</v>
      </c>
      <c r="K1163" s="121"/>
      <c r="L1163" s="60">
        <v>1.6767123287671231</v>
      </c>
      <c r="M1163" s="115">
        <v>1227</v>
      </c>
      <c r="N1163" s="8"/>
      <c r="Q1163" s="8"/>
      <c r="R1163" s="99"/>
      <c r="S1163" s="27"/>
      <c r="T1163" s="27"/>
    </row>
    <row r="1164" spans="1:20" ht="13.4" customHeight="1" x14ac:dyDescent="1.1000000000000001">
      <c r="A1164" s="84">
        <v>768</v>
      </c>
      <c r="B1164" s="4" t="s">
        <v>2767</v>
      </c>
      <c r="C1164" s="71" t="s">
        <v>2177</v>
      </c>
      <c r="D1164" s="2">
        <v>7</v>
      </c>
      <c r="E1164" s="45" t="s">
        <v>2854</v>
      </c>
      <c r="F1164" s="70" t="s">
        <v>2855</v>
      </c>
      <c r="G1164" s="47" t="s">
        <v>14</v>
      </c>
      <c r="H1164" s="11" t="s">
        <v>2856</v>
      </c>
      <c r="I1164" s="59">
        <v>94.7</v>
      </c>
      <c r="J1164" s="120">
        <v>0.28263888888888888</v>
      </c>
      <c r="K1164" s="121"/>
      <c r="L1164" s="63">
        <v>13.960687960687961</v>
      </c>
      <c r="M1164" s="115">
        <v>990</v>
      </c>
      <c r="N1164" s="8"/>
      <c r="Q1164" s="8"/>
      <c r="R1164" s="99"/>
      <c r="S1164" s="27"/>
      <c r="T1164" s="27"/>
    </row>
    <row r="1165" spans="1:20" ht="13.4" customHeight="1" x14ac:dyDescent="1.1000000000000001">
      <c r="A1165" s="84">
        <v>767</v>
      </c>
      <c r="B1165" s="4" t="s">
        <v>2767</v>
      </c>
      <c r="C1165" s="71" t="s">
        <v>2177</v>
      </c>
      <c r="D1165" s="2">
        <v>6</v>
      </c>
      <c r="E1165" s="45" t="s">
        <v>2857</v>
      </c>
      <c r="F1165" s="70" t="s">
        <v>2858</v>
      </c>
      <c r="G1165" s="47" t="s">
        <v>14</v>
      </c>
      <c r="H1165" s="11" t="s">
        <v>2859</v>
      </c>
      <c r="I1165" s="59">
        <v>12.8</v>
      </c>
      <c r="J1165" s="120">
        <v>0.22777777777777777</v>
      </c>
      <c r="K1165" s="121"/>
      <c r="L1165" s="60">
        <v>2.3414634146341462</v>
      </c>
      <c r="M1165" s="115">
        <v>1043</v>
      </c>
      <c r="N1165" s="8"/>
      <c r="Q1165" s="8"/>
      <c r="R1165" s="99"/>
      <c r="S1165" s="27"/>
      <c r="T1165" s="27"/>
    </row>
    <row r="1166" spans="1:20" ht="13.4" customHeight="1" x14ac:dyDescent="1.1000000000000001">
      <c r="A1166" s="84">
        <v>766</v>
      </c>
      <c r="B1166" s="4" t="s">
        <v>2767</v>
      </c>
      <c r="C1166" s="71" t="s">
        <v>2177</v>
      </c>
      <c r="D1166" s="2">
        <v>5</v>
      </c>
      <c r="E1166" s="45" t="s">
        <v>2860</v>
      </c>
      <c r="F1166" s="70" t="s">
        <v>2861</v>
      </c>
      <c r="G1166" s="47" t="s">
        <v>14</v>
      </c>
      <c r="H1166" s="11" t="s">
        <v>4479</v>
      </c>
      <c r="I1166" s="59">
        <v>11.9</v>
      </c>
      <c r="J1166" s="120">
        <v>0.18541666666666667</v>
      </c>
      <c r="K1166" s="121"/>
      <c r="L1166" s="60">
        <v>2.6741573033707864</v>
      </c>
      <c r="M1166" s="115">
        <v>1120</v>
      </c>
      <c r="N1166" s="8"/>
      <c r="Q1166" s="8"/>
      <c r="R1166" s="99"/>
      <c r="S1166" s="27"/>
      <c r="T1166" s="27"/>
    </row>
    <row r="1167" spans="1:20" ht="13.4" customHeight="1" x14ac:dyDescent="1.1000000000000001">
      <c r="A1167" s="84">
        <v>765</v>
      </c>
      <c r="B1167" s="4" t="s">
        <v>2767</v>
      </c>
      <c r="C1167" s="71" t="s">
        <v>2177</v>
      </c>
      <c r="D1167" s="2">
        <v>4</v>
      </c>
      <c r="E1167" s="45" t="s">
        <v>2862</v>
      </c>
      <c r="F1167" s="70" t="s">
        <v>2863</v>
      </c>
      <c r="G1167" s="47" t="s">
        <v>14</v>
      </c>
      <c r="H1167" s="11" t="s">
        <v>4600</v>
      </c>
      <c r="I1167" s="59">
        <v>14.1</v>
      </c>
      <c r="J1167" s="120">
        <v>0.28194444444444444</v>
      </c>
      <c r="K1167" s="121"/>
      <c r="L1167" s="60">
        <v>2.083743842364532</v>
      </c>
      <c r="M1167" s="115">
        <v>1428</v>
      </c>
      <c r="N1167" s="8"/>
      <c r="Q1167" s="8"/>
      <c r="R1167" s="99"/>
      <c r="S1167" s="27"/>
      <c r="T1167" s="27"/>
    </row>
    <row r="1168" spans="1:20" ht="13.4" customHeight="1" x14ac:dyDescent="1.1000000000000001">
      <c r="A1168" s="84">
        <v>764</v>
      </c>
      <c r="B1168" s="4" t="s">
        <v>2767</v>
      </c>
      <c r="C1168" s="71" t="s">
        <v>2177</v>
      </c>
      <c r="D1168" s="2">
        <v>3</v>
      </c>
      <c r="E1168" s="45" t="s">
        <v>2864</v>
      </c>
      <c r="F1168" s="70" t="s">
        <v>2865</v>
      </c>
      <c r="G1168" s="47" t="s">
        <v>14</v>
      </c>
      <c r="H1168" s="11" t="s">
        <v>2866</v>
      </c>
      <c r="I1168" s="59">
        <v>53.1</v>
      </c>
      <c r="J1168" s="120">
        <v>0.20208333333333331</v>
      </c>
      <c r="K1168" s="121"/>
      <c r="L1168" s="63">
        <v>10.948453608247423</v>
      </c>
      <c r="M1168" s="115">
        <v>1526</v>
      </c>
      <c r="N1168" s="8"/>
      <c r="Q1168" s="8"/>
      <c r="R1168" s="99"/>
      <c r="S1168" s="27"/>
      <c r="T1168" s="27"/>
    </row>
    <row r="1169" spans="1:20" ht="13.4" customHeight="1" x14ac:dyDescent="1.1000000000000001">
      <c r="A1169" s="84">
        <v>763</v>
      </c>
      <c r="B1169" s="4" t="s">
        <v>2767</v>
      </c>
      <c r="C1169" s="71" t="s">
        <v>2177</v>
      </c>
      <c r="D1169" s="2">
        <v>2</v>
      </c>
      <c r="E1169" s="45" t="s">
        <v>2867</v>
      </c>
      <c r="F1169" s="70" t="s">
        <v>2868</v>
      </c>
      <c r="G1169" s="47" t="s">
        <v>14</v>
      </c>
      <c r="H1169" s="11" t="s">
        <v>2869</v>
      </c>
      <c r="I1169" s="59">
        <v>32</v>
      </c>
      <c r="J1169" s="120">
        <v>0.10625</v>
      </c>
      <c r="K1169" s="121"/>
      <c r="L1169" s="63">
        <v>12.549019607843137</v>
      </c>
      <c r="M1169" s="115">
        <v>726</v>
      </c>
      <c r="N1169" s="8"/>
      <c r="Q1169" s="8"/>
      <c r="R1169" s="99"/>
      <c r="S1169" s="27"/>
      <c r="T1169" s="27"/>
    </row>
    <row r="1170" spans="1:20" ht="13.4" customHeight="1" x14ac:dyDescent="1.1000000000000001">
      <c r="A1170" s="84">
        <v>762</v>
      </c>
      <c r="B1170" s="4" t="s">
        <v>2767</v>
      </c>
      <c r="C1170" s="71" t="s">
        <v>2177</v>
      </c>
      <c r="D1170" s="2">
        <v>1</v>
      </c>
      <c r="E1170" s="45" t="s">
        <v>2870</v>
      </c>
      <c r="F1170" s="70" t="s">
        <v>2871</v>
      </c>
      <c r="G1170" s="47" t="s">
        <v>14</v>
      </c>
      <c r="H1170" s="11" t="s">
        <v>4607</v>
      </c>
      <c r="I1170" s="59">
        <v>17.2</v>
      </c>
      <c r="J1170" s="120">
        <v>0.31319444444444444</v>
      </c>
      <c r="K1170" s="121"/>
      <c r="L1170" s="60">
        <v>2.2882483370288247</v>
      </c>
      <c r="M1170" s="115">
        <v>1458</v>
      </c>
      <c r="N1170" s="8"/>
      <c r="Q1170" s="8"/>
      <c r="R1170" s="99"/>
      <c r="S1170" s="27"/>
      <c r="T1170" s="27"/>
    </row>
    <row r="1171" spans="1:20" ht="13.4" customHeight="1" x14ac:dyDescent="1.1000000000000001">
      <c r="A1171" s="84">
        <v>761</v>
      </c>
      <c r="B1171" s="4" t="s">
        <v>2767</v>
      </c>
      <c r="C1171" s="10" t="s">
        <v>2872</v>
      </c>
      <c r="D1171" s="2">
        <v>296</v>
      </c>
      <c r="E1171" s="45" t="s">
        <v>2873</v>
      </c>
      <c r="F1171" s="70" t="s">
        <v>2874</v>
      </c>
      <c r="G1171" s="47" t="s">
        <v>14</v>
      </c>
      <c r="H1171" s="11" t="s">
        <v>2875</v>
      </c>
      <c r="I1171" s="59">
        <v>23.1</v>
      </c>
      <c r="J1171" s="120">
        <v>8.1250000000000003E-2</v>
      </c>
      <c r="K1171" s="121"/>
      <c r="L1171" s="63">
        <v>11.846153846153847</v>
      </c>
      <c r="M1171" s="115">
        <v>1560</v>
      </c>
      <c r="N1171" s="8"/>
      <c r="Q1171" s="8"/>
      <c r="R1171" s="99"/>
      <c r="S1171" s="27"/>
      <c r="T1171" s="27"/>
    </row>
    <row r="1172" spans="1:20" ht="13.4" customHeight="1" x14ac:dyDescent="1.1000000000000001">
      <c r="A1172" s="84">
        <v>760</v>
      </c>
      <c r="B1172" s="4" t="s">
        <v>2767</v>
      </c>
      <c r="C1172" s="10" t="s">
        <v>2872</v>
      </c>
      <c r="D1172" s="2">
        <v>295</v>
      </c>
      <c r="E1172" s="45" t="s">
        <v>2876</v>
      </c>
      <c r="F1172" s="70" t="s">
        <v>2877</v>
      </c>
      <c r="G1172" s="47" t="s">
        <v>14</v>
      </c>
      <c r="H1172" s="11" t="s">
        <v>2878</v>
      </c>
      <c r="I1172" s="59">
        <v>6.2</v>
      </c>
      <c r="J1172" s="120">
        <v>0.15277777777777776</v>
      </c>
      <c r="K1172" s="121"/>
      <c r="L1172" s="60">
        <v>1.6909090909090909</v>
      </c>
      <c r="M1172" s="115">
        <v>730</v>
      </c>
      <c r="N1172" s="8"/>
      <c r="Q1172" s="8"/>
      <c r="R1172" s="99"/>
      <c r="S1172" s="27"/>
      <c r="T1172" s="27"/>
    </row>
    <row r="1173" spans="1:20" ht="13.4" customHeight="1" x14ac:dyDescent="1.1000000000000001">
      <c r="A1173" s="84">
        <v>759</v>
      </c>
      <c r="B1173" s="4" t="s">
        <v>2767</v>
      </c>
      <c r="C1173" s="10" t="s">
        <v>2872</v>
      </c>
      <c r="D1173" s="2">
        <v>294</v>
      </c>
      <c r="E1173" s="45" t="s">
        <v>2879</v>
      </c>
      <c r="F1173" s="70" t="s">
        <v>2880</v>
      </c>
      <c r="G1173" s="47" t="s">
        <v>14</v>
      </c>
      <c r="H1173" s="11" t="s">
        <v>4556</v>
      </c>
      <c r="I1173" s="59">
        <v>29.9</v>
      </c>
      <c r="J1173" s="120">
        <v>9.0972222222222218E-2</v>
      </c>
      <c r="K1173" s="121"/>
      <c r="L1173" s="63">
        <v>13.694656488549619</v>
      </c>
      <c r="M1173" s="115">
        <v>1025</v>
      </c>
      <c r="N1173" s="8"/>
      <c r="Q1173" s="8"/>
      <c r="R1173" s="99"/>
      <c r="S1173" s="27"/>
      <c r="T1173" s="27"/>
    </row>
    <row r="1174" spans="1:20" ht="13.4" customHeight="1" x14ac:dyDescent="1.1000000000000001">
      <c r="A1174" s="84">
        <v>758</v>
      </c>
      <c r="B1174" s="4" t="s">
        <v>2767</v>
      </c>
      <c r="C1174" s="10" t="s">
        <v>2872</v>
      </c>
      <c r="D1174" s="2">
        <v>293</v>
      </c>
      <c r="E1174" s="45" t="s">
        <v>2881</v>
      </c>
      <c r="F1174" s="70" t="s">
        <v>2882</v>
      </c>
      <c r="G1174" s="47" t="s">
        <v>14</v>
      </c>
      <c r="H1174" s="11" t="s">
        <v>2883</v>
      </c>
      <c r="I1174" s="59">
        <v>47.2</v>
      </c>
      <c r="J1174" s="120">
        <v>0.1986111111111111</v>
      </c>
      <c r="K1174" s="121"/>
      <c r="L1174" s="60">
        <v>9.9020979020979016</v>
      </c>
      <c r="M1174" s="115">
        <v>1030</v>
      </c>
      <c r="N1174" s="8"/>
      <c r="Q1174" s="8"/>
      <c r="R1174" s="99"/>
      <c r="S1174" s="27"/>
      <c r="T1174" s="27"/>
    </row>
    <row r="1175" spans="1:20" ht="13.4" customHeight="1" x14ac:dyDescent="1.1000000000000001">
      <c r="A1175" s="84">
        <v>757</v>
      </c>
      <c r="B1175" s="4" t="s">
        <v>2767</v>
      </c>
      <c r="C1175" s="10" t="s">
        <v>2872</v>
      </c>
      <c r="D1175" s="2">
        <v>292</v>
      </c>
      <c r="E1175" s="45" t="s">
        <v>2884</v>
      </c>
      <c r="F1175" s="35" t="s">
        <v>2609</v>
      </c>
      <c r="G1175" s="47" t="s">
        <v>14</v>
      </c>
      <c r="H1175" s="11" t="s">
        <v>2885</v>
      </c>
      <c r="I1175" s="59" t="s">
        <v>1756</v>
      </c>
      <c r="J1175" s="120"/>
      <c r="K1175" s="121"/>
      <c r="L1175" s="60" t="s">
        <v>1756</v>
      </c>
      <c r="M1175" s="115" t="s">
        <v>1756</v>
      </c>
      <c r="N1175" s="8"/>
      <c r="Q1175" s="8"/>
      <c r="R1175" s="99"/>
      <c r="S1175" s="27"/>
      <c r="T1175" s="27"/>
    </row>
    <row r="1176" spans="1:20" ht="13.4" customHeight="1" x14ac:dyDescent="1.1000000000000001">
      <c r="A1176" s="84">
        <v>756</v>
      </c>
      <c r="B1176" s="4" t="s">
        <v>2767</v>
      </c>
      <c r="C1176" s="10" t="s">
        <v>2872</v>
      </c>
      <c r="D1176" s="2">
        <v>291</v>
      </c>
      <c r="E1176" s="45" t="s">
        <v>2886</v>
      </c>
      <c r="F1176" s="70" t="s">
        <v>2887</v>
      </c>
      <c r="G1176" s="47" t="s">
        <v>14</v>
      </c>
      <c r="H1176" s="11" t="s">
        <v>2888</v>
      </c>
      <c r="I1176" s="59">
        <v>6.8</v>
      </c>
      <c r="J1176" s="120">
        <v>0.18819444444444444</v>
      </c>
      <c r="K1176" s="121"/>
      <c r="L1176" s="60">
        <v>1.5055350553505535</v>
      </c>
      <c r="M1176" s="115">
        <v>895</v>
      </c>
      <c r="N1176" s="8"/>
      <c r="Q1176" s="8"/>
      <c r="R1176" s="99"/>
      <c r="S1176" s="27"/>
      <c r="T1176" s="27"/>
    </row>
    <row r="1177" spans="1:20" ht="13.4" customHeight="1" x14ac:dyDescent="1.1000000000000001">
      <c r="A1177" s="84">
        <v>755</v>
      </c>
      <c r="B1177" s="4" t="s">
        <v>2767</v>
      </c>
      <c r="C1177" s="10" t="s">
        <v>2872</v>
      </c>
      <c r="D1177" s="2">
        <v>290</v>
      </c>
      <c r="E1177" s="45" t="s">
        <v>2889</v>
      </c>
      <c r="F1177" s="70" t="s">
        <v>2890</v>
      </c>
      <c r="G1177" s="47" t="s">
        <v>14</v>
      </c>
      <c r="H1177" s="11" t="s">
        <v>2891</v>
      </c>
      <c r="I1177" s="59">
        <v>72.099999999999994</v>
      </c>
      <c r="J1177" s="120">
        <v>0.18124999999999999</v>
      </c>
      <c r="K1177" s="121"/>
      <c r="L1177" s="63">
        <v>16.574712643678161</v>
      </c>
      <c r="M1177" s="115">
        <v>2723</v>
      </c>
      <c r="N1177" s="8"/>
      <c r="Q1177" s="8"/>
      <c r="R1177" s="99"/>
      <c r="S1177" s="27"/>
      <c r="T1177" s="27"/>
    </row>
    <row r="1178" spans="1:20" ht="13.4" customHeight="1" x14ac:dyDescent="1.1000000000000001">
      <c r="A1178" s="84">
        <v>754</v>
      </c>
      <c r="B1178" s="4" t="s">
        <v>2767</v>
      </c>
      <c r="C1178" s="10" t="s">
        <v>2872</v>
      </c>
      <c r="D1178" s="2">
        <v>289</v>
      </c>
      <c r="E1178" s="45" t="s">
        <v>2892</v>
      </c>
      <c r="F1178" s="70" t="s">
        <v>2893</v>
      </c>
      <c r="G1178" s="47" t="s">
        <v>14</v>
      </c>
      <c r="H1178" s="11" t="s">
        <v>2894</v>
      </c>
      <c r="I1178" s="59">
        <v>13.5</v>
      </c>
      <c r="J1178" s="120">
        <v>0.19097222222222221</v>
      </c>
      <c r="K1178" s="121"/>
      <c r="L1178" s="60">
        <v>2.9454545454545453</v>
      </c>
      <c r="M1178" s="115">
        <v>1232</v>
      </c>
      <c r="N1178" s="8"/>
      <c r="Q1178" s="8"/>
      <c r="R1178" s="99"/>
      <c r="S1178" s="27"/>
      <c r="T1178" s="27"/>
    </row>
    <row r="1179" spans="1:20" ht="13.4" customHeight="1" x14ac:dyDescent="1.1000000000000001">
      <c r="A1179" s="84">
        <v>753</v>
      </c>
      <c r="B1179" s="4" t="s">
        <v>2767</v>
      </c>
      <c r="C1179" s="10" t="s">
        <v>2872</v>
      </c>
      <c r="D1179" s="2">
        <v>288</v>
      </c>
      <c r="E1179" s="45" t="s">
        <v>2895</v>
      </c>
      <c r="F1179" s="70" t="s">
        <v>2896</v>
      </c>
      <c r="G1179" s="47" t="s">
        <v>14</v>
      </c>
      <c r="H1179" s="11" t="s">
        <v>2897</v>
      </c>
      <c r="I1179" s="59">
        <v>10.1</v>
      </c>
      <c r="J1179" s="120">
        <v>0.13541666666666666</v>
      </c>
      <c r="K1179" s="121"/>
      <c r="L1179" s="60">
        <v>3.1076923076923078</v>
      </c>
      <c r="M1179" s="115">
        <v>815</v>
      </c>
      <c r="N1179" s="8"/>
      <c r="Q1179" s="8"/>
      <c r="R1179" s="99"/>
      <c r="S1179" s="27"/>
      <c r="T1179" s="27"/>
    </row>
    <row r="1180" spans="1:20" ht="13.4" customHeight="1" x14ac:dyDescent="1.1000000000000001">
      <c r="A1180" s="84">
        <v>752</v>
      </c>
      <c r="B1180" s="4" t="s">
        <v>2767</v>
      </c>
      <c r="C1180" s="10" t="s">
        <v>2872</v>
      </c>
      <c r="D1180" s="2">
        <v>287</v>
      </c>
      <c r="E1180" s="45" t="s">
        <v>2898</v>
      </c>
      <c r="F1180" s="70" t="s">
        <v>2899</v>
      </c>
      <c r="G1180" s="47" t="s">
        <v>14</v>
      </c>
      <c r="H1180" s="11" t="s">
        <v>2900</v>
      </c>
      <c r="I1180" s="59">
        <v>18</v>
      </c>
      <c r="J1180" s="120">
        <v>0.24305555555555555</v>
      </c>
      <c r="K1180" s="121"/>
      <c r="L1180" s="60">
        <v>3.0857142857142854</v>
      </c>
      <c r="M1180" s="115">
        <v>1968</v>
      </c>
      <c r="N1180" s="8"/>
      <c r="Q1180" s="8"/>
      <c r="R1180" s="99"/>
      <c r="S1180" s="27"/>
      <c r="T1180" s="27"/>
    </row>
    <row r="1181" spans="1:20" ht="13.4" customHeight="1" x14ac:dyDescent="1.1000000000000001">
      <c r="A1181" s="84">
        <v>751</v>
      </c>
      <c r="B1181" s="4" t="s">
        <v>2767</v>
      </c>
      <c r="C1181" s="10" t="s">
        <v>2872</v>
      </c>
      <c r="D1181" s="2">
        <v>286</v>
      </c>
      <c r="E1181" s="45" t="s">
        <v>2901</v>
      </c>
      <c r="F1181" s="35" t="s">
        <v>2609</v>
      </c>
      <c r="G1181" s="47" t="s">
        <v>14</v>
      </c>
      <c r="H1181" s="11" t="s">
        <v>2902</v>
      </c>
      <c r="I1181" s="59">
        <v>87.8</v>
      </c>
      <c r="J1181" s="120"/>
      <c r="K1181" s="121"/>
      <c r="L1181" s="60" t="s">
        <v>1756</v>
      </c>
      <c r="M1181" s="115" t="s">
        <v>1756</v>
      </c>
      <c r="N1181" s="8"/>
      <c r="Q1181" s="8"/>
      <c r="R1181" s="99"/>
      <c r="S1181" s="27"/>
      <c r="T1181" s="27"/>
    </row>
    <row r="1182" spans="1:20" ht="13.4" customHeight="1" x14ac:dyDescent="1.1000000000000001">
      <c r="A1182" s="84">
        <v>750</v>
      </c>
      <c r="B1182" s="4" t="s">
        <v>2767</v>
      </c>
      <c r="C1182" s="10" t="s">
        <v>2872</v>
      </c>
      <c r="D1182" s="2">
        <v>285</v>
      </c>
      <c r="E1182" s="45" t="s">
        <v>2903</v>
      </c>
      <c r="F1182" s="35" t="s">
        <v>2609</v>
      </c>
      <c r="G1182" s="47" t="s">
        <v>14</v>
      </c>
      <c r="H1182" s="11" t="s">
        <v>2904</v>
      </c>
      <c r="I1182" s="59">
        <v>63</v>
      </c>
      <c r="J1182" s="120"/>
      <c r="K1182" s="121"/>
      <c r="L1182" s="60" t="s">
        <v>1756</v>
      </c>
      <c r="M1182" s="115" t="s">
        <v>1756</v>
      </c>
      <c r="N1182" s="8"/>
      <c r="Q1182" s="8"/>
      <c r="R1182" s="99"/>
      <c r="S1182" s="27"/>
      <c r="T1182" s="27"/>
    </row>
    <row r="1183" spans="1:20" ht="13.4" customHeight="1" x14ac:dyDescent="1.1000000000000001">
      <c r="A1183" s="84">
        <v>749</v>
      </c>
      <c r="B1183" s="4" t="s">
        <v>2767</v>
      </c>
      <c r="C1183" s="10" t="s">
        <v>2872</v>
      </c>
      <c r="D1183" s="2">
        <v>284</v>
      </c>
      <c r="E1183" s="45" t="s">
        <v>2905</v>
      </c>
      <c r="F1183" s="70" t="s">
        <v>2906</v>
      </c>
      <c r="G1183" s="47" t="s">
        <v>14</v>
      </c>
      <c r="H1183" s="11" t="s">
        <v>2907</v>
      </c>
      <c r="I1183" s="59">
        <v>13.1</v>
      </c>
      <c r="J1183" s="120">
        <v>0.25555555555555559</v>
      </c>
      <c r="K1183" s="121"/>
      <c r="L1183" s="60">
        <v>2.1358695652173911</v>
      </c>
      <c r="M1183" s="115">
        <v>1473</v>
      </c>
      <c r="N1183" s="8"/>
      <c r="Q1183" s="8"/>
      <c r="R1183" s="99"/>
      <c r="S1183" s="27"/>
      <c r="T1183" s="27"/>
    </row>
    <row r="1184" spans="1:20" ht="13.4" customHeight="1" x14ac:dyDescent="1.1000000000000001">
      <c r="A1184" s="84">
        <v>748</v>
      </c>
      <c r="B1184" s="4" t="s">
        <v>2767</v>
      </c>
      <c r="C1184" s="10" t="s">
        <v>2872</v>
      </c>
      <c r="D1184" s="2">
        <v>283</v>
      </c>
      <c r="E1184" s="45" t="s">
        <v>2908</v>
      </c>
      <c r="F1184" s="35" t="s">
        <v>2609</v>
      </c>
      <c r="G1184" s="47" t="s">
        <v>14</v>
      </c>
      <c r="H1184" s="11" t="s">
        <v>2909</v>
      </c>
      <c r="I1184" s="59">
        <v>118.3</v>
      </c>
      <c r="J1184" s="120"/>
      <c r="K1184" s="121"/>
      <c r="L1184" s="60" t="s">
        <v>1756</v>
      </c>
      <c r="M1184" s="115" t="s">
        <v>1756</v>
      </c>
      <c r="N1184" s="8"/>
      <c r="Q1184" s="8"/>
      <c r="R1184" s="99"/>
      <c r="S1184" s="27"/>
      <c r="T1184" s="27"/>
    </row>
    <row r="1185" spans="1:20" ht="13.4" customHeight="1" x14ac:dyDescent="1.1000000000000001">
      <c r="A1185" s="84">
        <v>747</v>
      </c>
      <c r="B1185" s="4" t="s">
        <v>2767</v>
      </c>
      <c r="C1185" s="10" t="s">
        <v>2872</v>
      </c>
      <c r="D1185" s="2">
        <v>282</v>
      </c>
      <c r="E1185" s="45" t="s">
        <v>2910</v>
      </c>
      <c r="F1185" s="70" t="s">
        <v>2911</v>
      </c>
      <c r="G1185" s="47" t="s">
        <v>14</v>
      </c>
      <c r="H1185" s="11" t="s">
        <v>2912</v>
      </c>
      <c r="I1185" s="59">
        <v>9</v>
      </c>
      <c r="J1185" s="120">
        <v>0.20625000000000002</v>
      </c>
      <c r="K1185" s="121"/>
      <c r="L1185" s="60">
        <v>1.8181818181818181</v>
      </c>
      <c r="M1185" s="115">
        <v>1069</v>
      </c>
      <c r="N1185" s="8"/>
      <c r="Q1185" s="8"/>
      <c r="R1185" s="99"/>
      <c r="S1185" s="27"/>
      <c r="T1185" s="27"/>
    </row>
    <row r="1186" spans="1:20" ht="13.4" customHeight="1" x14ac:dyDescent="1.1000000000000001">
      <c r="A1186" s="84">
        <v>746</v>
      </c>
      <c r="B1186" s="4" t="s">
        <v>2767</v>
      </c>
      <c r="C1186" s="10" t="s">
        <v>2872</v>
      </c>
      <c r="D1186" s="2">
        <v>281</v>
      </c>
      <c r="E1186" s="45" t="s">
        <v>2913</v>
      </c>
      <c r="F1186" s="35" t="s">
        <v>2609</v>
      </c>
      <c r="G1186" s="47" t="s">
        <v>14</v>
      </c>
      <c r="H1186" s="11" t="s">
        <v>2914</v>
      </c>
      <c r="I1186" s="59">
        <v>51.6</v>
      </c>
      <c r="J1186" s="120"/>
      <c r="K1186" s="121"/>
      <c r="L1186" s="60" t="s">
        <v>1756</v>
      </c>
      <c r="M1186" s="115" t="s">
        <v>1756</v>
      </c>
      <c r="N1186" s="8"/>
      <c r="Q1186" s="8"/>
      <c r="R1186" s="99"/>
      <c r="S1186" s="27"/>
      <c r="T1186" s="27"/>
    </row>
    <row r="1187" spans="1:20" ht="13.4" customHeight="1" x14ac:dyDescent="1.1000000000000001">
      <c r="A1187" s="84">
        <v>745</v>
      </c>
      <c r="B1187" s="4" t="s">
        <v>2767</v>
      </c>
      <c r="C1187" s="10" t="s">
        <v>2872</v>
      </c>
      <c r="D1187" s="2">
        <v>280</v>
      </c>
      <c r="E1187" s="45" t="s">
        <v>2915</v>
      </c>
      <c r="F1187" s="35" t="s">
        <v>2609</v>
      </c>
      <c r="G1187" s="47" t="s">
        <v>14</v>
      </c>
      <c r="H1187" s="11" t="s">
        <v>2916</v>
      </c>
      <c r="I1187" s="59">
        <v>112.7</v>
      </c>
      <c r="J1187" s="120"/>
      <c r="K1187" s="121"/>
      <c r="L1187" s="60" t="s">
        <v>1756</v>
      </c>
      <c r="M1187" s="115" t="s">
        <v>1756</v>
      </c>
      <c r="N1187" s="8"/>
      <c r="Q1187" s="8"/>
      <c r="R1187" s="99"/>
      <c r="S1187" s="27"/>
      <c r="T1187" s="27"/>
    </row>
    <row r="1188" spans="1:20" ht="13.4" customHeight="1" x14ac:dyDescent="1.1000000000000001">
      <c r="A1188" s="84">
        <v>744</v>
      </c>
      <c r="B1188" s="4" t="s">
        <v>2767</v>
      </c>
      <c r="C1188" s="10" t="s">
        <v>2872</v>
      </c>
      <c r="D1188" s="2">
        <v>279</v>
      </c>
      <c r="E1188" s="45" t="s">
        <v>2917</v>
      </c>
      <c r="F1188" s="35" t="s">
        <v>2609</v>
      </c>
      <c r="G1188" s="47" t="s">
        <v>14</v>
      </c>
      <c r="H1188" s="11" t="s">
        <v>2918</v>
      </c>
      <c r="I1188" s="59" t="s">
        <v>1756</v>
      </c>
      <c r="J1188" s="120"/>
      <c r="K1188" s="121"/>
      <c r="L1188" s="60" t="s">
        <v>1756</v>
      </c>
      <c r="M1188" s="115" t="s">
        <v>1756</v>
      </c>
      <c r="N1188" s="8"/>
      <c r="Q1188" s="8"/>
      <c r="R1188" s="99"/>
      <c r="S1188" s="27"/>
      <c r="T1188" s="27"/>
    </row>
    <row r="1189" spans="1:20" ht="13.4" customHeight="1" x14ac:dyDescent="1.1000000000000001">
      <c r="A1189" s="84">
        <v>743</v>
      </c>
      <c r="B1189" s="4" t="s">
        <v>2767</v>
      </c>
      <c r="C1189" s="10" t="s">
        <v>2872</v>
      </c>
      <c r="D1189" s="2">
        <v>278</v>
      </c>
      <c r="E1189" s="45" t="s">
        <v>2919</v>
      </c>
      <c r="F1189" s="70" t="s">
        <v>2920</v>
      </c>
      <c r="G1189" s="47" t="s">
        <v>14</v>
      </c>
      <c r="H1189" s="11" t="s">
        <v>2921</v>
      </c>
      <c r="I1189" s="59">
        <v>8.3000000000000007</v>
      </c>
      <c r="J1189" s="120">
        <v>0.22361111111111109</v>
      </c>
      <c r="K1189" s="121"/>
      <c r="L1189" s="60">
        <v>1.5465838509316772</v>
      </c>
      <c r="M1189" s="115">
        <v>965</v>
      </c>
      <c r="N1189" s="8"/>
      <c r="Q1189" s="8"/>
      <c r="R1189" s="99"/>
      <c r="S1189" s="27"/>
      <c r="T1189" s="27"/>
    </row>
    <row r="1190" spans="1:20" ht="13.4" customHeight="1" x14ac:dyDescent="1.1000000000000001">
      <c r="A1190" s="84">
        <v>742</v>
      </c>
      <c r="B1190" s="4" t="s">
        <v>2767</v>
      </c>
      <c r="C1190" s="10" t="s">
        <v>2872</v>
      </c>
      <c r="D1190" s="2">
        <v>277</v>
      </c>
      <c r="E1190" s="45" t="s">
        <v>2922</v>
      </c>
      <c r="F1190" s="35" t="s">
        <v>2609</v>
      </c>
      <c r="G1190" s="47" t="s">
        <v>14</v>
      </c>
      <c r="H1190" s="11" t="s">
        <v>2923</v>
      </c>
      <c r="I1190" s="59">
        <v>98</v>
      </c>
      <c r="J1190" s="120"/>
      <c r="K1190" s="121"/>
      <c r="L1190" s="60" t="s">
        <v>1756</v>
      </c>
      <c r="M1190" s="115" t="s">
        <v>1756</v>
      </c>
      <c r="N1190" s="8"/>
      <c r="Q1190" s="8"/>
      <c r="R1190" s="99"/>
      <c r="S1190" s="27"/>
      <c r="T1190" s="27"/>
    </row>
    <row r="1191" spans="1:20" ht="13.4" customHeight="1" x14ac:dyDescent="1.1000000000000001">
      <c r="A1191" s="84">
        <v>741</v>
      </c>
      <c r="B1191" s="4" t="s">
        <v>2767</v>
      </c>
      <c r="C1191" s="10" t="s">
        <v>2872</v>
      </c>
      <c r="D1191" s="2">
        <v>276</v>
      </c>
      <c r="E1191" s="45" t="s">
        <v>2924</v>
      </c>
      <c r="F1191" s="70" t="s">
        <v>2925</v>
      </c>
      <c r="G1191" s="47" t="s">
        <v>14</v>
      </c>
      <c r="H1191" s="11" t="s">
        <v>2926</v>
      </c>
      <c r="I1191" s="59">
        <v>7.8</v>
      </c>
      <c r="J1191" s="120">
        <v>0.21875</v>
      </c>
      <c r="K1191" s="121"/>
      <c r="L1191" s="60">
        <v>1.4857142857142858</v>
      </c>
      <c r="M1191" s="115">
        <v>1003</v>
      </c>
      <c r="N1191" s="8"/>
      <c r="Q1191" s="8"/>
      <c r="R1191" s="99"/>
      <c r="S1191" s="27"/>
      <c r="T1191" s="27"/>
    </row>
    <row r="1192" spans="1:20" ht="13.4" customHeight="1" x14ac:dyDescent="1.1000000000000001">
      <c r="A1192" s="84">
        <v>740</v>
      </c>
      <c r="B1192" s="4" t="s">
        <v>2767</v>
      </c>
      <c r="C1192" s="10" t="s">
        <v>2872</v>
      </c>
      <c r="D1192" s="2">
        <v>275</v>
      </c>
      <c r="E1192" s="45" t="s">
        <v>2927</v>
      </c>
      <c r="F1192" s="35" t="s">
        <v>2609</v>
      </c>
      <c r="G1192" s="47" t="s">
        <v>14</v>
      </c>
      <c r="H1192" s="11" t="s">
        <v>2928</v>
      </c>
      <c r="I1192" s="59" t="s">
        <v>1756</v>
      </c>
      <c r="J1192" s="120"/>
      <c r="K1192" s="121"/>
      <c r="L1192" s="60" t="s">
        <v>1756</v>
      </c>
      <c r="M1192" s="115" t="s">
        <v>1756</v>
      </c>
      <c r="N1192" s="8"/>
      <c r="Q1192" s="8"/>
      <c r="R1192" s="99"/>
      <c r="S1192" s="27"/>
      <c r="T1192" s="27"/>
    </row>
    <row r="1193" spans="1:20" ht="13.4" customHeight="1" x14ac:dyDescent="1.1000000000000001">
      <c r="A1193" s="84">
        <v>739</v>
      </c>
      <c r="B1193" s="4" t="s">
        <v>2767</v>
      </c>
      <c r="C1193" s="10" t="s">
        <v>2872</v>
      </c>
      <c r="D1193" s="2">
        <v>274</v>
      </c>
      <c r="E1193" s="45" t="s">
        <v>2929</v>
      </c>
      <c r="F1193" s="70" t="s">
        <v>2930</v>
      </c>
      <c r="G1193" s="47" t="s">
        <v>14</v>
      </c>
      <c r="H1193" s="11" t="s">
        <v>2931</v>
      </c>
      <c r="I1193" s="59">
        <v>6.4</v>
      </c>
      <c r="J1193" s="120">
        <v>0.12569444444444444</v>
      </c>
      <c r="K1193" s="121"/>
      <c r="L1193" s="60">
        <v>2.1215469613259672</v>
      </c>
      <c r="M1193" s="115">
        <v>688</v>
      </c>
      <c r="N1193" s="8"/>
      <c r="Q1193" s="8"/>
      <c r="R1193" s="99"/>
      <c r="S1193" s="27"/>
      <c r="T1193" s="27"/>
    </row>
    <row r="1194" spans="1:20" ht="13.4" customHeight="1" x14ac:dyDescent="1.1000000000000001">
      <c r="A1194" s="84">
        <v>738</v>
      </c>
      <c r="B1194" s="4" t="s">
        <v>2767</v>
      </c>
      <c r="C1194" s="10" t="s">
        <v>2872</v>
      </c>
      <c r="D1194" s="2">
        <v>273</v>
      </c>
      <c r="E1194" s="45" t="s">
        <v>2932</v>
      </c>
      <c r="F1194" s="70" t="s">
        <v>2933</v>
      </c>
      <c r="G1194" s="47" t="s">
        <v>14</v>
      </c>
      <c r="H1194" s="11" t="s">
        <v>2934</v>
      </c>
      <c r="I1194" s="59">
        <v>6.1</v>
      </c>
      <c r="J1194" s="120">
        <v>0.11041666666666666</v>
      </c>
      <c r="K1194" s="121"/>
      <c r="L1194" s="60">
        <v>2.3018867924528301</v>
      </c>
      <c r="M1194" s="115">
        <v>490</v>
      </c>
      <c r="N1194" s="8"/>
      <c r="Q1194" s="8"/>
      <c r="R1194" s="99"/>
      <c r="S1194" s="27"/>
      <c r="T1194" s="27"/>
    </row>
    <row r="1195" spans="1:20" ht="13.4" customHeight="1" x14ac:dyDescent="1.1000000000000001">
      <c r="A1195" s="84">
        <v>737</v>
      </c>
      <c r="B1195" s="4" t="s">
        <v>2767</v>
      </c>
      <c r="C1195" s="10" t="s">
        <v>2872</v>
      </c>
      <c r="D1195" s="2">
        <v>272</v>
      </c>
      <c r="E1195" s="45" t="s">
        <v>2935</v>
      </c>
      <c r="F1195" s="35" t="s">
        <v>2609</v>
      </c>
      <c r="G1195" s="47" t="s">
        <v>14</v>
      </c>
      <c r="H1195" s="11" t="s">
        <v>2936</v>
      </c>
      <c r="I1195" s="59" t="s">
        <v>1756</v>
      </c>
      <c r="J1195" s="120"/>
      <c r="K1195" s="121"/>
      <c r="L1195" s="60" t="s">
        <v>1756</v>
      </c>
      <c r="M1195" s="115" t="s">
        <v>1756</v>
      </c>
      <c r="N1195" s="8"/>
      <c r="Q1195" s="8"/>
      <c r="R1195" s="99"/>
      <c r="S1195" s="27"/>
      <c r="T1195" s="27"/>
    </row>
    <row r="1196" spans="1:20" ht="13.4" customHeight="1" x14ac:dyDescent="1.1000000000000001">
      <c r="A1196" s="84">
        <v>736</v>
      </c>
      <c r="B1196" s="4" t="s">
        <v>2767</v>
      </c>
      <c r="C1196" s="10" t="s">
        <v>2872</v>
      </c>
      <c r="D1196" s="2">
        <v>271</v>
      </c>
      <c r="E1196" s="45" t="s">
        <v>2937</v>
      </c>
      <c r="F1196" s="70" t="s">
        <v>2938</v>
      </c>
      <c r="G1196" s="47" t="s">
        <v>14</v>
      </c>
      <c r="H1196" s="11" t="s">
        <v>2939</v>
      </c>
      <c r="I1196" s="59">
        <v>12.1</v>
      </c>
      <c r="J1196" s="120">
        <v>0.2298611111111111</v>
      </c>
      <c r="K1196" s="121"/>
      <c r="L1196" s="60">
        <v>2.1933534743202419</v>
      </c>
      <c r="M1196" s="115">
        <v>123</v>
      </c>
      <c r="N1196" s="8"/>
      <c r="Q1196" s="8"/>
      <c r="R1196" s="99"/>
      <c r="S1196" s="27"/>
      <c r="T1196" s="27"/>
    </row>
    <row r="1197" spans="1:20" ht="13.4" customHeight="1" x14ac:dyDescent="1.1000000000000001">
      <c r="A1197" s="84">
        <v>735</v>
      </c>
      <c r="B1197" s="4" t="s">
        <v>2767</v>
      </c>
      <c r="C1197" s="10" t="s">
        <v>2872</v>
      </c>
      <c r="D1197" s="2">
        <v>270</v>
      </c>
      <c r="E1197" s="45" t="s">
        <v>2940</v>
      </c>
      <c r="F1197" s="35" t="s">
        <v>2609</v>
      </c>
      <c r="G1197" s="47" t="s">
        <v>14</v>
      </c>
      <c r="H1197" s="11" t="s">
        <v>2941</v>
      </c>
      <c r="I1197" s="59" t="s">
        <v>1756</v>
      </c>
      <c r="J1197" s="120"/>
      <c r="K1197" s="121"/>
      <c r="L1197" s="60" t="s">
        <v>1756</v>
      </c>
      <c r="M1197" s="115" t="s">
        <v>1756</v>
      </c>
      <c r="N1197" s="8"/>
      <c r="Q1197" s="8"/>
      <c r="R1197" s="99"/>
      <c r="S1197" s="27"/>
      <c r="T1197" s="27"/>
    </row>
    <row r="1198" spans="1:20" ht="13.4" customHeight="1" x14ac:dyDescent="1.1000000000000001">
      <c r="A1198" s="84">
        <v>734</v>
      </c>
      <c r="B1198" s="4" t="s">
        <v>2767</v>
      </c>
      <c r="C1198" s="10" t="s">
        <v>2872</v>
      </c>
      <c r="D1198" s="2">
        <v>269</v>
      </c>
      <c r="E1198" s="45" t="s">
        <v>2942</v>
      </c>
      <c r="F1198" s="70" t="s">
        <v>2943</v>
      </c>
      <c r="G1198" s="47" t="s">
        <v>14</v>
      </c>
      <c r="H1198" s="11" t="s">
        <v>2944</v>
      </c>
      <c r="I1198" s="59">
        <v>6.4</v>
      </c>
      <c r="J1198" s="120">
        <v>0.10972222222222222</v>
      </c>
      <c r="K1198" s="121"/>
      <c r="L1198" s="60">
        <v>2.4303797468354431</v>
      </c>
      <c r="M1198" s="115">
        <v>776</v>
      </c>
      <c r="N1198" s="8"/>
      <c r="Q1198" s="8"/>
      <c r="R1198" s="99"/>
      <c r="S1198" s="27"/>
      <c r="T1198" s="27"/>
    </row>
    <row r="1199" spans="1:20" ht="13.4" customHeight="1" x14ac:dyDescent="1.1000000000000001">
      <c r="A1199" s="84">
        <v>733</v>
      </c>
      <c r="B1199" s="4" t="s">
        <v>2767</v>
      </c>
      <c r="C1199" s="10" t="s">
        <v>2872</v>
      </c>
      <c r="D1199" s="2">
        <v>268</v>
      </c>
      <c r="E1199" s="45" t="s">
        <v>2945</v>
      </c>
      <c r="F1199" s="70" t="s">
        <v>2946</v>
      </c>
      <c r="G1199" s="47" t="s">
        <v>14</v>
      </c>
      <c r="H1199" s="11" t="s">
        <v>2947</v>
      </c>
      <c r="I1199" s="59">
        <v>8.3000000000000007</v>
      </c>
      <c r="J1199" s="120">
        <v>0.18263888888888891</v>
      </c>
      <c r="K1199" s="121"/>
      <c r="L1199" s="60">
        <v>1.893536121673004</v>
      </c>
      <c r="M1199" s="115">
        <v>789</v>
      </c>
      <c r="N1199" s="8"/>
      <c r="Q1199" s="8"/>
      <c r="R1199" s="99"/>
      <c r="S1199" s="27"/>
      <c r="T1199" s="27"/>
    </row>
    <row r="1200" spans="1:20" ht="13.4" customHeight="1" x14ac:dyDescent="1.1000000000000001">
      <c r="A1200" s="84">
        <v>732</v>
      </c>
      <c r="B1200" s="4" t="s">
        <v>2767</v>
      </c>
      <c r="C1200" s="10" t="s">
        <v>2872</v>
      </c>
      <c r="D1200" s="2">
        <v>267</v>
      </c>
      <c r="E1200" s="45" t="s">
        <v>2948</v>
      </c>
      <c r="F1200" s="70" t="s">
        <v>2949</v>
      </c>
      <c r="G1200" s="47" t="s">
        <v>14</v>
      </c>
      <c r="H1200" s="11" t="s">
        <v>2950</v>
      </c>
      <c r="I1200" s="59">
        <v>6.4</v>
      </c>
      <c r="J1200" s="120">
        <v>0.12430555555555556</v>
      </c>
      <c r="K1200" s="121"/>
      <c r="L1200" s="60">
        <v>2.1452513966480447</v>
      </c>
      <c r="M1200" s="115">
        <v>561</v>
      </c>
      <c r="N1200" s="8"/>
      <c r="Q1200" s="8"/>
      <c r="R1200" s="99"/>
      <c r="S1200" s="27"/>
      <c r="T1200" s="27"/>
    </row>
    <row r="1201" spans="1:20" ht="13.4" customHeight="1" x14ac:dyDescent="1.1000000000000001">
      <c r="A1201" s="84">
        <v>731</v>
      </c>
      <c r="B1201" s="4" t="s">
        <v>2767</v>
      </c>
      <c r="C1201" s="10" t="s">
        <v>2872</v>
      </c>
      <c r="D1201" s="2">
        <v>266</v>
      </c>
      <c r="E1201" s="45" t="s">
        <v>2951</v>
      </c>
      <c r="F1201" s="35" t="s">
        <v>2609</v>
      </c>
      <c r="G1201" s="47" t="s">
        <v>14</v>
      </c>
      <c r="H1201" s="11" t="s">
        <v>2952</v>
      </c>
      <c r="I1201" s="59" t="s">
        <v>1756</v>
      </c>
      <c r="J1201" s="120"/>
      <c r="K1201" s="121"/>
      <c r="L1201" s="60" t="s">
        <v>1756</v>
      </c>
      <c r="M1201" s="115" t="s">
        <v>1756</v>
      </c>
      <c r="N1201" s="8"/>
      <c r="Q1201" s="8"/>
      <c r="R1201" s="99"/>
      <c r="S1201" s="27"/>
      <c r="T1201" s="27"/>
    </row>
    <row r="1202" spans="1:20" ht="13.4" customHeight="1" x14ac:dyDescent="1.1000000000000001">
      <c r="A1202" s="84">
        <v>730</v>
      </c>
      <c r="B1202" s="4" t="s">
        <v>2767</v>
      </c>
      <c r="C1202" s="10" t="s">
        <v>2872</v>
      </c>
      <c r="D1202" s="2">
        <v>265</v>
      </c>
      <c r="E1202" s="45" t="s">
        <v>2953</v>
      </c>
      <c r="F1202" s="70" t="s">
        <v>2954</v>
      </c>
      <c r="G1202" s="47" t="s">
        <v>14</v>
      </c>
      <c r="H1202" s="11" t="s">
        <v>2955</v>
      </c>
      <c r="I1202" s="59">
        <v>5.4</v>
      </c>
      <c r="J1202" s="120">
        <v>0.12291666666666667</v>
      </c>
      <c r="K1202" s="121"/>
      <c r="L1202" s="60">
        <v>1.8305084745762712</v>
      </c>
      <c r="M1202" s="115">
        <v>630</v>
      </c>
      <c r="N1202" s="8"/>
      <c r="Q1202" s="8"/>
      <c r="R1202" s="99"/>
      <c r="S1202" s="27"/>
      <c r="T1202" s="27"/>
    </row>
    <row r="1203" spans="1:20" ht="13.4" customHeight="1" x14ac:dyDescent="1.1000000000000001">
      <c r="A1203" s="84">
        <v>729</v>
      </c>
      <c r="B1203" s="4" t="s">
        <v>2767</v>
      </c>
      <c r="C1203" s="10" t="s">
        <v>2872</v>
      </c>
      <c r="D1203" s="2">
        <v>264</v>
      </c>
      <c r="E1203" s="45" t="s">
        <v>2956</v>
      </c>
      <c r="F1203" s="35" t="s">
        <v>2609</v>
      </c>
      <c r="G1203" s="47" t="s">
        <v>14</v>
      </c>
      <c r="H1203" s="16" t="s">
        <v>2957</v>
      </c>
      <c r="I1203" s="59" t="s">
        <v>1756</v>
      </c>
      <c r="J1203" s="120"/>
      <c r="K1203" s="121"/>
      <c r="L1203" s="60" t="s">
        <v>1756</v>
      </c>
      <c r="M1203" s="115" t="s">
        <v>1756</v>
      </c>
      <c r="N1203" s="17"/>
      <c r="Q1203" s="17"/>
      <c r="R1203" s="101"/>
      <c r="S1203" s="27"/>
      <c r="T1203" s="27"/>
    </row>
    <row r="1204" spans="1:20" ht="13.4" customHeight="1" x14ac:dyDescent="1.1000000000000001">
      <c r="A1204" s="84">
        <v>728</v>
      </c>
      <c r="B1204" s="4" t="s">
        <v>2767</v>
      </c>
      <c r="C1204" s="10" t="s">
        <v>2872</v>
      </c>
      <c r="D1204" s="2">
        <v>263</v>
      </c>
      <c r="E1204" s="45" t="s">
        <v>2958</v>
      </c>
      <c r="F1204" s="70" t="s">
        <v>2959</v>
      </c>
      <c r="G1204" s="47" t="s">
        <v>14</v>
      </c>
      <c r="H1204" s="18" t="s">
        <v>2960</v>
      </c>
      <c r="I1204" s="59">
        <v>5.7</v>
      </c>
      <c r="J1204" s="120">
        <v>9.6527777777777768E-2</v>
      </c>
      <c r="K1204" s="121"/>
      <c r="L1204" s="60">
        <v>2.4604316546762592</v>
      </c>
      <c r="M1204" s="115">
        <v>298</v>
      </c>
      <c r="N1204" s="19"/>
      <c r="Q1204" s="19"/>
      <c r="R1204" s="102"/>
      <c r="S1204" s="27"/>
      <c r="T1204" s="27"/>
    </row>
    <row r="1205" spans="1:20" ht="13.4" customHeight="1" x14ac:dyDescent="1.1000000000000001">
      <c r="A1205" s="84">
        <v>727</v>
      </c>
      <c r="B1205" s="4" t="s">
        <v>2767</v>
      </c>
      <c r="C1205" s="10" t="s">
        <v>2872</v>
      </c>
      <c r="D1205" s="2">
        <v>262</v>
      </c>
      <c r="E1205" s="45" t="s">
        <v>2961</v>
      </c>
      <c r="F1205" s="70" t="s">
        <v>2962</v>
      </c>
      <c r="G1205" s="47" t="s">
        <v>14</v>
      </c>
      <c r="H1205" s="11" t="s">
        <v>2963</v>
      </c>
      <c r="I1205" s="59">
        <v>12.1</v>
      </c>
      <c r="J1205" s="120">
        <v>0.22777777777777777</v>
      </c>
      <c r="K1205" s="121"/>
      <c r="L1205" s="60">
        <v>2.2134146341463414</v>
      </c>
      <c r="M1205" s="115">
        <v>1139</v>
      </c>
      <c r="N1205" s="8"/>
      <c r="Q1205" s="8"/>
      <c r="R1205" s="99"/>
      <c r="S1205" s="27"/>
      <c r="T1205" s="27"/>
    </row>
    <row r="1206" spans="1:20" ht="13.4" customHeight="1" x14ac:dyDescent="1.1000000000000001">
      <c r="A1206" s="84">
        <v>726</v>
      </c>
      <c r="B1206" s="4" t="s">
        <v>2767</v>
      </c>
      <c r="C1206" s="10" t="s">
        <v>2872</v>
      </c>
      <c r="D1206" s="2">
        <v>261</v>
      </c>
      <c r="E1206" s="45" t="s">
        <v>2964</v>
      </c>
      <c r="F1206" s="70" t="s">
        <v>2965</v>
      </c>
      <c r="G1206" s="47" t="s">
        <v>14</v>
      </c>
      <c r="H1206" s="11" t="s">
        <v>2966</v>
      </c>
      <c r="I1206" s="59">
        <v>15</v>
      </c>
      <c r="J1206" s="120">
        <v>0.21041666666666667</v>
      </c>
      <c r="K1206" s="121"/>
      <c r="L1206" s="60">
        <v>2.9702970297029703</v>
      </c>
      <c r="M1206" s="115">
        <v>1308</v>
      </c>
      <c r="N1206" s="8"/>
      <c r="Q1206" s="8"/>
      <c r="R1206" s="99"/>
      <c r="S1206" s="27"/>
      <c r="T1206" s="27"/>
    </row>
    <row r="1207" spans="1:20" ht="13.4" customHeight="1" x14ac:dyDescent="1.1000000000000001">
      <c r="A1207" s="84">
        <v>725</v>
      </c>
      <c r="B1207" s="4" t="s">
        <v>2767</v>
      </c>
      <c r="C1207" s="10" t="s">
        <v>2872</v>
      </c>
      <c r="D1207" s="2">
        <v>260</v>
      </c>
      <c r="E1207" s="45" t="s">
        <v>2967</v>
      </c>
      <c r="F1207" s="35" t="s">
        <v>2609</v>
      </c>
      <c r="G1207" s="47" t="s">
        <v>14</v>
      </c>
      <c r="H1207" s="11" t="s">
        <v>2968</v>
      </c>
      <c r="I1207" s="59" t="s">
        <v>1756</v>
      </c>
      <c r="J1207" s="120"/>
      <c r="K1207" s="121"/>
      <c r="L1207" s="60" t="s">
        <v>1756</v>
      </c>
      <c r="M1207" s="115" t="s">
        <v>1756</v>
      </c>
      <c r="N1207" s="8"/>
      <c r="Q1207" s="8"/>
      <c r="R1207" s="99"/>
      <c r="S1207" s="27"/>
      <c r="T1207" s="27"/>
    </row>
    <row r="1208" spans="1:20" ht="13.4" customHeight="1" x14ac:dyDescent="1.1000000000000001">
      <c r="A1208" s="84">
        <v>724</v>
      </c>
      <c r="B1208" s="4" t="s">
        <v>2767</v>
      </c>
      <c r="C1208" s="10" t="s">
        <v>2872</v>
      </c>
      <c r="D1208" s="2">
        <v>259</v>
      </c>
      <c r="E1208" s="45" t="s">
        <v>2969</v>
      </c>
      <c r="F1208" s="35" t="s">
        <v>2609</v>
      </c>
      <c r="G1208" s="47" t="s">
        <v>14</v>
      </c>
      <c r="H1208" s="11" t="s">
        <v>2970</v>
      </c>
      <c r="I1208" s="59" t="s">
        <v>1756</v>
      </c>
      <c r="J1208" s="120"/>
      <c r="K1208" s="121"/>
      <c r="L1208" s="60" t="s">
        <v>1756</v>
      </c>
      <c r="M1208" s="115" t="s">
        <v>1756</v>
      </c>
      <c r="N1208" s="8"/>
      <c r="Q1208" s="8"/>
      <c r="R1208" s="99"/>
      <c r="S1208" s="27"/>
      <c r="T1208" s="27"/>
    </row>
    <row r="1209" spans="1:20" ht="13.4" customHeight="1" x14ac:dyDescent="1.1000000000000001">
      <c r="A1209" s="84">
        <v>723</v>
      </c>
      <c r="B1209" s="4" t="s">
        <v>2767</v>
      </c>
      <c r="C1209" s="10" t="s">
        <v>2872</v>
      </c>
      <c r="D1209" s="2">
        <v>258</v>
      </c>
      <c r="E1209" s="45" t="s">
        <v>2971</v>
      </c>
      <c r="F1209" s="35" t="s">
        <v>2609</v>
      </c>
      <c r="G1209" s="47" t="s">
        <v>14</v>
      </c>
      <c r="H1209" s="11" t="s">
        <v>2972</v>
      </c>
      <c r="I1209" s="59" t="s">
        <v>1756</v>
      </c>
      <c r="J1209" s="120"/>
      <c r="K1209" s="121"/>
      <c r="L1209" s="60" t="s">
        <v>1756</v>
      </c>
      <c r="M1209" s="115" t="s">
        <v>1756</v>
      </c>
      <c r="N1209" s="8"/>
      <c r="Q1209" s="8"/>
      <c r="R1209" s="99"/>
      <c r="S1209" s="27"/>
      <c r="T1209" s="27"/>
    </row>
    <row r="1210" spans="1:20" ht="13.4" customHeight="1" x14ac:dyDescent="1.1000000000000001">
      <c r="A1210" s="84">
        <v>722</v>
      </c>
      <c r="B1210" s="4" t="s">
        <v>2767</v>
      </c>
      <c r="C1210" s="10" t="s">
        <v>2872</v>
      </c>
      <c r="D1210" s="2">
        <v>257</v>
      </c>
      <c r="E1210" s="45" t="s">
        <v>2973</v>
      </c>
      <c r="F1210" s="70" t="s">
        <v>2974</v>
      </c>
      <c r="G1210" s="47" t="s">
        <v>14</v>
      </c>
      <c r="H1210" s="11" t="s">
        <v>2975</v>
      </c>
      <c r="I1210" s="59">
        <v>8.1</v>
      </c>
      <c r="J1210" s="120">
        <v>0.18263888888888891</v>
      </c>
      <c r="K1210" s="121"/>
      <c r="L1210" s="60">
        <v>1.8479087452471481</v>
      </c>
      <c r="M1210" s="115">
        <v>791</v>
      </c>
      <c r="N1210" s="8"/>
      <c r="Q1210" s="8"/>
      <c r="R1210" s="99"/>
      <c r="S1210" s="27"/>
      <c r="T1210" s="27"/>
    </row>
    <row r="1211" spans="1:20" ht="13.4" customHeight="1" x14ac:dyDescent="1.1000000000000001">
      <c r="A1211" s="84">
        <v>721</v>
      </c>
      <c r="B1211" s="4" t="s">
        <v>2767</v>
      </c>
      <c r="C1211" s="10" t="s">
        <v>2872</v>
      </c>
      <c r="D1211" s="2">
        <v>256</v>
      </c>
      <c r="E1211" s="45" t="s">
        <v>2976</v>
      </c>
      <c r="F1211" s="35" t="s">
        <v>2609</v>
      </c>
      <c r="G1211" s="47" t="s">
        <v>14</v>
      </c>
      <c r="H1211" s="11" t="s">
        <v>2977</v>
      </c>
      <c r="I1211" s="59" t="s">
        <v>1756</v>
      </c>
      <c r="J1211" s="120"/>
      <c r="K1211" s="121"/>
      <c r="L1211" s="60" t="s">
        <v>1756</v>
      </c>
      <c r="M1211" s="115" t="s">
        <v>1756</v>
      </c>
      <c r="N1211" s="8"/>
      <c r="Q1211" s="8"/>
      <c r="R1211" s="99"/>
      <c r="S1211" s="27"/>
      <c r="T1211" s="27"/>
    </row>
    <row r="1212" spans="1:20" ht="13.4" customHeight="1" x14ac:dyDescent="1.1000000000000001">
      <c r="A1212" s="84">
        <v>720</v>
      </c>
      <c r="B1212" s="4" t="s">
        <v>2767</v>
      </c>
      <c r="C1212" s="10" t="s">
        <v>2872</v>
      </c>
      <c r="D1212" s="2">
        <v>255</v>
      </c>
      <c r="E1212" s="45" t="s">
        <v>2978</v>
      </c>
      <c r="F1212" s="35" t="s">
        <v>2609</v>
      </c>
      <c r="G1212" s="47" t="s">
        <v>14</v>
      </c>
      <c r="H1212" s="11" t="s">
        <v>2979</v>
      </c>
      <c r="I1212" s="59" t="s">
        <v>1756</v>
      </c>
      <c r="J1212" s="120"/>
      <c r="K1212" s="121"/>
      <c r="L1212" s="60" t="s">
        <v>1756</v>
      </c>
      <c r="M1212" s="115" t="s">
        <v>1756</v>
      </c>
      <c r="N1212" s="8"/>
      <c r="Q1212" s="8"/>
      <c r="R1212" s="99"/>
      <c r="S1212" s="27"/>
      <c r="T1212" s="27"/>
    </row>
    <row r="1213" spans="1:20" ht="13.4" customHeight="1" x14ac:dyDescent="1.1000000000000001">
      <c r="A1213" s="84">
        <v>719</v>
      </c>
      <c r="B1213" s="4" t="s">
        <v>2767</v>
      </c>
      <c r="C1213" s="10" t="s">
        <v>2872</v>
      </c>
      <c r="D1213" s="2">
        <v>254</v>
      </c>
      <c r="E1213" s="45" t="s">
        <v>2980</v>
      </c>
      <c r="F1213" s="35" t="s">
        <v>2609</v>
      </c>
      <c r="G1213" s="47" t="s">
        <v>14</v>
      </c>
      <c r="H1213" s="11" t="s">
        <v>2981</v>
      </c>
      <c r="I1213" s="59" t="s">
        <v>1756</v>
      </c>
      <c r="J1213" s="120"/>
      <c r="K1213" s="121"/>
      <c r="L1213" s="60" t="s">
        <v>1756</v>
      </c>
      <c r="M1213" s="115" t="s">
        <v>1756</v>
      </c>
      <c r="N1213" s="8"/>
      <c r="Q1213" s="8"/>
      <c r="R1213" s="99"/>
      <c r="S1213" s="27"/>
      <c r="T1213" s="27"/>
    </row>
    <row r="1214" spans="1:20" ht="13.4" customHeight="1" x14ac:dyDescent="1.1000000000000001">
      <c r="A1214" s="84">
        <v>718</v>
      </c>
      <c r="B1214" s="4" t="s">
        <v>2767</v>
      </c>
      <c r="C1214" s="10" t="s">
        <v>2872</v>
      </c>
      <c r="D1214" s="2">
        <v>253</v>
      </c>
      <c r="E1214" s="45" t="s">
        <v>2982</v>
      </c>
      <c r="F1214" s="35" t="s">
        <v>2609</v>
      </c>
      <c r="G1214" s="47" t="s">
        <v>14</v>
      </c>
      <c r="H1214" s="11" t="s">
        <v>2983</v>
      </c>
      <c r="I1214" s="59" t="s">
        <v>1756</v>
      </c>
      <c r="J1214" s="120"/>
      <c r="K1214" s="121"/>
      <c r="L1214" s="60" t="s">
        <v>1756</v>
      </c>
      <c r="M1214" s="115" t="s">
        <v>1756</v>
      </c>
      <c r="N1214" s="8"/>
      <c r="Q1214" s="8"/>
      <c r="R1214" s="99"/>
      <c r="S1214" s="27"/>
      <c r="T1214" s="27"/>
    </row>
    <row r="1215" spans="1:20" ht="13.4" customHeight="1" x14ac:dyDescent="1.1000000000000001">
      <c r="A1215" s="84">
        <v>717</v>
      </c>
      <c r="B1215" s="4" t="s">
        <v>2767</v>
      </c>
      <c r="C1215" s="10" t="s">
        <v>2872</v>
      </c>
      <c r="D1215" s="2">
        <v>252</v>
      </c>
      <c r="E1215" s="45" t="s">
        <v>2984</v>
      </c>
      <c r="F1215" s="70" t="s">
        <v>2985</v>
      </c>
      <c r="G1215" s="47" t="s">
        <v>14</v>
      </c>
      <c r="H1215" s="11" t="s">
        <v>2986</v>
      </c>
      <c r="I1215" s="59">
        <v>6.8</v>
      </c>
      <c r="J1215" s="120">
        <v>0.14583333333333334</v>
      </c>
      <c r="K1215" s="121"/>
      <c r="L1215" s="60">
        <v>1.9428571428571426</v>
      </c>
      <c r="M1215" s="115">
        <v>814</v>
      </c>
      <c r="N1215" s="8"/>
      <c r="Q1215" s="8"/>
      <c r="R1215" s="99"/>
      <c r="S1215" s="27"/>
      <c r="T1215" s="27"/>
    </row>
    <row r="1216" spans="1:20" ht="13.4" customHeight="1" x14ac:dyDescent="1.1000000000000001">
      <c r="A1216" s="84">
        <v>716</v>
      </c>
      <c r="B1216" s="4" t="s">
        <v>2987</v>
      </c>
      <c r="C1216" s="10" t="s">
        <v>2872</v>
      </c>
      <c r="D1216" s="2">
        <v>251</v>
      </c>
      <c r="E1216" s="45" t="s">
        <v>2988</v>
      </c>
      <c r="F1216" s="70" t="s">
        <v>2989</v>
      </c>
      <c r="G1216" s="47" t="s">
        <v>14</v>
      </c>
      <c r="H1216" s="11" t="s">
        <v>2990</v>
      </c>
      <c r="I1216" s="59">
        <v>9</v>
      </c>
      <c r="J1216" s="120">
        <v>0.16250000000000001</v>
      </c>
      <c r="K1216" s="121"/>
      <c r="L1216" s="60">
        <v>2.3076923076923075</v>
      </c>
      <c r="M1216" s="115">
        <v>782</v>
      </c>
      <c r="N1216" s="8"/>
      <c r="Q1216" s="8"/>
      <c r="R1216" s="99"/>
      <c r="S1216" s="27"/>
      <c r="T1216" s="27"/>
    </row>
    <row r="1217" spans="1:20" ht="13.4" customHeight="1" x14ac:dyDescent="1.1000000000000001">
      <c r="A1217" s="84">
        <v>715</v>
      </c>
      <c r="B1217" s="4" t="s">
        <v>2987</v>
      </c>
      <c r="C1217" s="10" t="s">
        <v>2872</v>
      </c>
      <c r="D1217" s="2">
        <v>250</v>
      </c>
      <c r="E1217" s="45" t="s">
        <v>2991</v>
      </c>
      <c r="F1217" s="70" t="s">
        <v>2992</v>
      </c>
      <c r="G1217" s="47" t="s">
        <v>14</v>
      </c>
      <c r="H1217" s="11" t="s">
        <v>2993</v>
      </c>
      <c r="I1217" s="59">
        <v>14.5</v>
      </c>
      <c r="J1217" s="120">
        <v>0.19236111111111112</v>
      </c>
      <c r="K1217" s="121"/>
      <c r="L1217" s="60">
        <v>3.1407942238267146</v>
      </c>
      <c r="M1217" s="115">
        <v>894</v>
      </c>
      <c r="N1217" s="8"/>
      <c r="Q1217" s="8"/>
      <c r="R1217" s="99"/>
      <c r="S1217" s="27"/>
      <c r="T1217" s="27"/>
    </row>
    <row r="1218" spans="1:20" ht="13.4" customHeight="1" x14ac:dyDescent="1.1000000000000001">
      <c r="A1218" s="85">
        <v>714</v>
      </c>
      <c r="B1218" s="20" t="s">
        <v>2987</v>
      </c>
      <c r="C1218" s="21" t="s">
        <v>2872</v>
      </c>
      <c r="D1218" s="22">
        <v>249</v>
      </c>
      <c r="E1218" s="72" t="s">
        <v>2994</v>
      </c>
      <c r="F1218" s="73" t="s">
        <v>2995</v>
      </c>
      <c r="G1218" s="47" t="s">
        <v>14</v>
      </c>
      <c r="H1218" s="23" t="s">
        <v>2996</v>
      </c>
      <c r="I1218" s="74">
        <v>10.5</v>
      </c>
      <c r="J1218" s="124">
        <v>0.1763888888888889</v>
      </c>
      <c r="K1218" s="125"/>
      <c r="L1218" s="75">
        <v>2.4803149606299213</v>
      </c>
      <c r="M1218" s="116">
        <v>852</v>
      </c>
      <c r="N1218" s="24"/>
      <c r="Q1218" s="24"/>
      <c r="R1218" s="103"/>
      <c r="S1218" s="27"/>
      <c r="T1218" s="27"/>
    </row>
    <row r="1219" spans="1:20" ht="13.4" customHeight="1" x14ac:dyDescent="1.1000000000000001">
      <c r="A1219" s="84">
        <v>713</v>
      </c>
      <c r="B1219" s="4" t="s">
        <v>2987</v>
      </c>
      <c r="C1219" s="10" t="s">
        <v>2872</v>
      </c>
      <c r="D1219" s="2">
        <v>248</v>
      </c>
      <c r="E1219" s="45" t="s">
        <v>2997</v>
      </c>
      <c r="F1219" s="25"/>
      <c r="G1219" s="47" t="s">
        <v>14</v>
      </c>
      <c r="H1219" s="11" t="s">
        <v>2998</v>
      </c>
      <c r="I1219" s="59"/>
      <c r="J1219" s="122"/>
      <c r="K1219" s="123"/>
      <c r="L1219" s="60"/>
      <c r="M1219" s="115"/>
      <c r="N1219" s="8"/>
      <c r="Q1219" s="8"/>
      <c r="R1219" s="99"/>
      <c r="S1219" s="27"/>
      <c r="T1219" s="27"/>
    </row>
    <row r="1220" spans="1:20" ht="13.4" customHeight="1" x14ac:dyDescent="1.1000000000000001">
      <c r="A1220" s="84">
        <v>712</v>
      </c>
      <c r="B1220" s="4" t="s">
        <v>2987</v>
      </c>
      <c r="C1220" s="10" t="s">
        <v>2872</v>
      </c>
      <c r="D1220" s="2">
        <v>247</v>
      </c>
      <c r="E1220" s="45" t="s">
        <v>2999</v>
      </c>
      <c r="F1220" s="25"/>
      <c r="G1220" s="47" t="s">
        <v>14</v>
      </c>
      <c r="H1220" s="11" t="s">
        <v>3000</v>
      </c>
      <c r="I1220" s="59"/>
      <c r="J1220" s="122"/>
      <c r="K1220" s="123"/>
      <c r="L1220" s="60"/>
      <c r="M1220" s="115"/>
      <c r="N1220" s="8"/>
      <c r="Q1220" s="8"/>
      <c r="R1220" s="99"/>
      <c r="S1220" s="27"/>
      <c r="T1220" s="27"/>
    </row>
    <row r="1221" spans="1:20" ht="13.4" customHeight="1" x14ac:dyDescent="1.1000000000000001">
      <c r="A1221" s="84">
        <v>711</v>
      </c>
      <c r="B1221" s="4" t="s">
        <v>2987</v>
      </c>
      <c r="C1221" s="10" t="s">
        <v>2872</v>
      </c>
      <c r="D1221" s="2">
        <v>246</v>
      </c>
      <c r="E1221" s="45" t="s">
        <v>3001</v>
      </c>
      <c r="F1221" s="25"/>
      <c r="G1221" s="47" t="s">
        <v>14</v>
      </c>
      <c r="H1221" s="11" t="s">
        <v>3002</v>
      </c>
      <c r="I1221" s="59"/>
      <c r="J1221" s="122"/>
      <c r="K1221" s="123"/>
      <c r="L1221" s="60"/>
      <c r="M1221" s="115"/>
      <c r="N1221" s="8"/>
      <c r="Q1221" s="8"/>
      <c r="R1221" s="99"/>
      <c r="S1221" s="27"/>
      <c r="T1221" s="27"/>
    </row>
    <row r="1222" spans="1:20" ht="13.4" customHeight="1" x14ac:dyDescent="1.1000000000000001">
      <c r="A1222" s="84">
        <v>710</v>
      </c>
      <c r="B1222" s="4" t="s">
        <v>2987</v>
      </c>
      <c r="C1222" s="10" t="s">
        <v>2872</v>
      </c>
      <c r="D1222" s="2">
        <v>245</v>
      </c>
      <c r="E1222" s="45" t="s">
        <v>3003</v>
      </c>
      <c r="F1222" s="25"/>
      <c r="G1222" s="47" t="s">
        <v>14</v>
      </c>
      <c r="H1222" s="11" t="s">
        <v>3004</v>
      </c>
      <c r="I1222" s="59"/>
      <c r="J1222" s="122"/>
      <c r="K1222" s="123"/>
      <c r="L1222" s="60"/>
      <c r="M1222" s="115"/>
      <c r="N1222" s="8"/>
      <c r="Q1222" s="8"/>
      <c r="R1222" s="99"/>
      <c r="S1222" s="27"/>
      <c r="T1222" s="27"/>
    </row>
    <row r="1223" spans="1:20" ht="13.4" customHeight="1" x14ac:dyDescent="1.1000000000000001">
      <c r="A1223" s="84">
        <v>709</v>
      </c>
      <c r="B1223" s="4" t="s">
        <v>2987</v>
      </c>
      <c r="C1223" s="10" t="s">
        <v>2872</v>
      </c>
      <c r="D1223" s="2">
        <v>244</v>
      </c>
      <c r="E1223" s="45" t="s">
        <v>3005</v>
      </c>
      <c r="F1223" s="25"/>
      <c r="G1223" s="47" t="s">
        <v>14</v>
      </c>
      <c r="H1223" s="11" t="s">
        <v>3006</v>
      </c>
      <c r="I1223" s="59"/>
      <c r="J1223" s="122"/>
      <c r="K1223" s="123"/>
      <c r="L1223" s="60"/>
      <c r="M1223" s="115"/>
      <c r="N1223" s="8"/>
      <c r="Q1223" s="8"/>
      <c r="R1223" s="99"/>
      <c r="S1223" s="27"/>
      <c r="T1223" s="27"/>
    </row>
    <row r="1224" spans="1:20" ht="13.4" customHeight="1" x14ac:dyDescent="1.1000000000000001">
      <c r="A1224" s="84">
        <v>708</v>
      </c>
      <c r="B1224" s="4" t="s">
        <v>2987</v>
      </c>
      <c r="C1224" s="10" t="s">
        <v>2872</v>
      </c>
      <c r="D1224" s="2">
        <v>243</v>
      </c>
      <c r="E1224" s="45" t="s">
        <v>3007</v>
      </c>
      <c r="F1224" s="25"/>
      <c r="G1224" s="47" t="s">
        <v>14</v>
      </c>
      <c r="H1224" s="11" t="s">
        <v>3008</v>
      </c>
      <c r="I1224" s="59"/>
      <c r="J1224" s="122"/>
      <c r="K1224" s="123"/>
      <c r="L1224" s="60"/>
      <c r="M1224" s="115"/>
      <c r="N1224" s="8"/>
      <c r="Q1224" s="8"/>
      <c r="R1224" s="99"/>
      <c r="S1224" s="27"/>
      <c r="T1224" s="27"/>
    </row>
    <row r="1225" spans="1:20" ht="13.4" customHeight="1" x14ac:dyDescent="1.1000000000000001">
      <c r="A1225" s="84">
        <v>707</v>
      </c>
      <c r="B1225" s="4" t="s">
        <v>2987</v>
      </c>
      <c r="C1225" s="10" t="s">
        <v>2872</v>
      </c>
      <c r="D1225" s="2">
        <v>242</v>
      </c>
      <c r="E1225" s="45" t="s">
        <v>3009</v>
      </c>
      <c r="F1225" s="25"/>
      <c r="G1225" s="47" t="s">
        <v>14</v>
      </c>
      <c r="H1225" s="16" t="s">
        <v>3010</v>
      </c>
      <c r="I1225" s="59"/>
      <c r="J1225" s="122"/>
      <c r="K1225" s="123"/>
      <c r="L1225" s="60"/>
      <c r="M1225" s="115"/>
      <c r="N1225" s="17"/>
      <c r="Q1225" s="17"/>
      <c r="R1225" s="101"/>
      <c r="S1225" s="27"/>
      <c r="T1225" s="27"/>
    </row>
    <row r="1226" spans="1:20" ht="13.4" customHeight="1" x14ac:dyDescent="1.1000000000000001">
      <c r="A1226" s="84">
        <v>706</v>
      </c>
      <c r="B1226" s="4" t="s">
        <v>2987</v>
      </c>
      <c r="C1226" s="10" t="s">
        <v>2872</v>
      </c>
      <c r="D1226" s="2">
        <v>241</v>
      </c>
      <c r="E1226" s="45" t="s">
        <v>3011</v>
      </c>
      <c r="F1226" s="25"/>
      <c r="G1226" s="47" t="s">
        <v>14</v>
      </c>
      <c r="H1226" s="11" t="s">
        <v>4555</v>
      </c>
      <c r="I1226" s="59"/>
      <c r="J1226" s="122"/>
      <c r="K1226" s="123"/>
      <c r="L1226" s="60"/>
      <c r="M1226" s="115"/>
      <c r="N1226" s="8"/>
      <c r="Q1226" s="8"/>
      <c r="R1226" s="99"/>
      <c r="S1226" s="27"/>
      <c r="T1226" s="27"/>
    </row>
    <row r="1227" spans="1:20" ht="13.4" customHeight="1" x14ac:dyDescent="1.1000000000000001">
      <c r="A1227" s="84">
        <v>705</v>
      </c>
      <c r="B1227" s="4" t="s">
        <v>2987</v>
      </c>
      <c r="C1227" s="10" t="s">
        <v>2872</v>
      </c>
      <c r="D1227" s="2">
        <v>240</v>
      </c>
      <c r="E1227" s="45" t="s">
        <v>3012</v>
      </c>
      <c r="F1227" s="25"/>
      <c r="G1227" s="47" t="s">
        <v>14</v>
      </c>
      <c r="H1227" s="11" t="s">
        <v>3013</v>
      </c>
      <c r="I1227" s="59"/>
      <c r="J1227" s="122"/>
      <c r="K1227" s="123"/>
      <c r="L1227" s="60"/>
      <c r="M1227" s="115"/>
      <c r="N1227" s="8"/>
      <c r="Q1227" s="8"/>
      <c r="R1227" s="99"/>
      <c r="S1227" s="27"/>
      <c r="T1227" s="27"/>
    </row>
    <row r="1228" spans="1:20" ht="13.4" customHeight="1" x14ac:dyDescent="1.1000000000000001">
      <c r="A1228" s="84">
        <v>704</v>
      </c>
      <c r="B1228" s="4" t="s">
        <v>2987</v>
      </c>
      <c r="C1228" s="10" t="s">
        <v>2872</v>
      </c>
      <c r="D1228" s="2">
        <v>239</v>
      </c>
      <c r="E1228" s="45" t="s">
        <v>3014</v>
      </c>
      <c r="F1228" s="25"/>
      <c r="G1228" s="47" t="s">
        <v>14</v>
      </c>
      <c r="H1228" s="11" t="s">
        <v>3015</v>
      </c>
      <c r="I1228" s="59"/>
      <c r="J1228" s="122"/>
      <c r="K1228" s="123"/>
      <c r="L1228" s="60"/>
      <c r="M1228" s="115"/>
      <c r="N1228" s="8"/>
      <c r="Q1228" s="8"/>
      <c r="R1228" s="99"/>
      <c r="S1228" s="27"/>
      <c r="T1228" s="27"/>
    </row>
    <row r="1229" spans="1:20" ht="13.4" customHeight="1" x14ac:dyDescent="1.1000000000000001">
      <c r="A1229" s="84">
        <v>703</v>
      </c>
      <c r="B1229" s="4" t="s">
        <v>2987</v>
      </c>
      <c r="C1229" s="10" t="s">
        <v>2872</v>
      </c>
      <c r="D1229" s="2">
        <v>238</v>
      </c>
      <c r="E1229" s="45" t="s">
        <v>3016</v>
      </c>
      <c r="F1229" s="25"/>
      <c r="G1229" s="47" t="s">
        <v>14</v>
      </c>
      <c r="H1229" s="11" t="s">
        <v>3017</v>
      </c>
      <c r="I1229" s="59"/>
      <c r="J1229" s="122"/>
      <c r="K1229" s="123"/>
      <c r="L1229" s="60"/>
      <c r="M1229" s="115"/>
      <c r="N1229" s="8"/>
      <c r="Q1229" s="8"/>
      <c r="R1229" s="99"/>
      <c r="S1229" s="27"/>
      <c r="T1229" s="27"/>
    </row>
    <row r="1230" spans="1:20" ht="13.4" customHeight="1" x14ac:dyDescent="1.1000000000000001">
      <c r="A1230" s="84">
        <v>702</v>
      </c>
      <c r="B1230" s="4" t="s">
        <v>2987</v>
      </c>
      <c r="C1230" s="10" t="s">
        <v>2872</v>
      </c>
      <c r="D1230" s="2">
        <v>237</v>
      </c>
      <c r="E1230" s="45" t="s">
        <v>3018</v>
      </c>
      <c r="F1230" s="25"/>
      <c r="G1230" s="47" t="s">
        <v>14</v>
      </c>
      <c r="H1230" s="11" t="s">
        <v>3019</v>
      </c>
      <c r="I1230" s="59"/>
      <c r="J1230" s="122"/>
      <c r="K1230" s="123"/>
      <c r="L1230" s="60"/>
      <c r="M1230" s="115"/>
      <c r="N1230" s="8"/>
      <c r="Q1230" s="8"/>
      <c r="R1230" s="99"/>
      <c r="S1230" s="27"/>
      <c r="T1230" s="27"/>
    </row>
    <row r="1231" spans="1:20" ht="13.4" customHeight="1" x14ac:dyDescent="1.1000000000000001">
      <c r="A1231" s="84">
        <v>701</v>
      </c>
      <c r="B1231" s="4" t="s">
        <v>2987</v>
      </c>
      <c r="C1231" s="10" t="s">
        <v>2872</v>
      </c>
      <c r="D1231" s="2">
        <v>236</v>
      </c>
      <c r="E1231" s="45" t="s">
        <v>3020</v>
      </c>
      <c r="F1231" s="25"/>
      <c r="G1231" s="47" t="s">
        <v>14</v>
      </c>
      <c r="H1231" s="11" t="s">
        <v>3021</v>
      </c>
      <c r="I1231" s="59"/>
      <c r="J1231" s="122"/>
      <c r="K1231" s="123"/>
      <c r="L1231" s="60"/>
      <c r="M1231" s="115"/>
      <c r="N1231" s="8"/>
      <c r="Q1231" s="8"/>
      <c r="R1231" s="99"/>
      <c r="S1231" s="27"/>
      <c r="T1231" s="27"/>
    </row>
    <row r="1232" spans="1:20" ht="13.4" customHeight="1" x14ac:dyDescent="1.1000000000000001">
      <c r="A1232" s="84">
        <v>700</v>
      </c>
      <c r="B1232" s="4" t="s">
        <v>2987</v>
      </c>
      <c r="C1232" s="10" t="s">
        <v>2872</v>
      </c>
      <c r="D1232" s="2">
        <v>235</v>
      </c>
      <c r="E1232" s="45" t="s">
        <v>3022</v>
      </c>
      <c r="F1232" s="25"/>
      <c r="G1232" s="47" t="s">
        <v>14</v>
      </c>
      <c r="H1232" s="11" t="s">
        <v>3023</v>
      </c>
      <c r="I1232" s="59"/>
      <c r="J1232" s="122"/>
      <c r="K1232" s="123"/>
      <c r="L1232" s="60"/>
      <c r="M1232" s="115"/>
      <c r="N1232" s="8"/>
      <c r="Q1232" s="8"/>
      <c r="R1232" s="99"/>
      <c r="S1232" s="27"/>
      <c r="T1232" s="27"/>
    </row>
    <row r="1233" spans="1:20" ht="13.4" customHeight="1" x14ac:dyDescent="1.1000000000000001">
      <c r="A1233" s="84">
        <v>699</v>
      </c>
      <c r="B1233" s="4" t="s">
        <v>2987</v>
      </c>
      <c r="C1233" s="10" t="s">
        <v>2872</v>
      </c>
      <c r="D1233" s="2">
        <v>234</v>
      </c>
      <c r="E1233" s="45" t="s">
        <v>3024</v>
      </c>
      <c r="F1233" s="25"/>
      <c r="G1233" s="47" t="s">
        <v>14</v>
      </c>
      <c r="H1233" s="11" t="s">
        <v>3025</v>
      </c>
      <c r="I1233" s="59"/>
      <c r="J1233" s="122"/>
      <c r="K1233" s="123"/>
      <c r="L1233" s="60"/>
      <c r="M1233" s="115"/>
      <c r="N1233" s="8"/>
      <c r="Q1233" s="8"/>
      <c r="R1233" s="99"/>
      <c r="S1233" s="27"/>
      <c r="T1233" s="27"/>
    </row>
    <row r="1234" spans="1:20" ht="13.4" customHeight="1" x14ac:dyDescent="1.1000000000000001">
      <c r="A1234" s="84">
        <v>698</v>
      </c>
      <c r="B1234" s="4" t="s">
        <v>2987</v>
      </c>
      <c r="C1234" s="10" t="s">
        <v>2872</v>
      </c>
      <c r="D1234" s="2">
        <v>233</v>
      </c>
      <c r="E1234" s="45" t="s">
        <v>3026</v>
      </c>
      <c r="F1234" s="25"/>
      <c r="G1234" s="47" t="s">
        <v>14</v>
      </c>
      <c r="H1234" s="11" t="s">
        <v>3027</v>
      </c>
      <c r="I1234" s="59"/>
      <c r="J1234" s="122"/>
      <c r="K1234" s="123"/>
      <c r="L1234" s="60"/>
      <c r="M1234" s="115"/>
      <c r="N1234" s="8"/>
      <c r="Q1234" s="8"/>
      <c r="R1234" s="99"/>
      <c r="S1234" s="27"/>
      <c r="T1234" s="27"/>
    </row>
    <row r="1235" spans="1:20" ht="13.4" customHeight="1" x14ac:dyDescent="1.1000000000000001">
      <c r="A1235" s="84">
        <v>697</v>
      </c>
      <c r="B1235" s="4" t="s">
        <v>2987</v>
      </c>
      <c r="C1235" s="10" t="s">
        <v>2872</v>
      </c>
      <c r="D1235" s="2">
        <v>232</v>
      </c>
      <c r="E1235" s="45" t="s">
        <v>3028</v>
      </c>
      <c r="F1235" s="25"/>
      <c r="G1235" s="47" t="s">
        <v>14</v>
      </c>
      <c r="H1235" s="11" t="s">
        <v>3029</v>
      </c>
      <c r="I1235" s="59"/>
      <c r="J1235" s="122"/>
      <c r="K1235" s="123"/>
      <c r="L1235" s="60"/>
      <c r="M1235" s="115"/>
      <c r="N1235" s="8"/>
      <c r="Q1235" s="8"/>
      <c r="R1235" s="99"/>
      <c r="S1235" s="27"/>
      <c r="T1235" s="27"/>
    </row>
    <row r="1236" spans="1:20" ht="13.4" customHeight="1" x14ac:dyDescent="1.1000000000000001">
      <c r="A1236" s="84">
        <v>696</v>
      </c>
      <c r="B1236" s="4" t="s">
        <v>2987</v>
      </c>
      <c r="C1236" s="10" t="s">
        <v>2872</v>
      </c>
      <c r="D1236" s="2">
        <v>231</v>
      </c>
      <c r="E1236" s="45" t="s">
        <v>3030</v>
      </c>
      <c r="F1236" s="25"/>
      <c r="G1236" s="47" t="s">
        <v>14</v>
      </c>
      <c r="H1236" s="11" t="s">
        <v>3031</v>
      </c>
      <c r="I1236" s="59"/>
      <c r="J1236" s="122"/>
      <c r="K1236" s="123"/>
      <c r="L1236" s="60"/>
      <c r="M1236" s="115"/>
      <c r="N1236" s="8"/>
      <c r="Q1236" s="8"/>
      <c r="R1236" s="99"/>
      <c r="S1236" s="27"/>
      <c r="T1236" s="27"/>
    </row>
    <row r="1237" spans="1:20" ht="13.4" customHeight="1" x14ac:dyDescent="1.1000000000000001">
      <c r="A1237" s="84">
        <v>695</v>
      </c>
      <c r="B1237" s="4" t="s">
        <v>2987</v>
      </c>
      <c r="C1237" s="10" t="s">
        <v>2872</v>
      </c>
      <c r="D1237" s="2">
        <v>230</v>
      </c>
      <c r="E1237" s="45" t="s">
        <v>3032</v>
      </c>
      <c r="F1237" s="25"/>
      <c r="G1237" s="47" t="s">
        <v>14</v>
      </c>
      <c r="H1237" s="11" t="s">
        <v>3033</v>
      </c>
      <c r="I1237" s="59"/>
      <c r="J1237" s="122"/>
      <c r="K1237" s="123"/>
      <c r="L1237" s="60"/>
      <c r="M1237" s="115"/>
      <c r="N1237" s="8"/>
      <c r="Q1237" s="8"/>
      <c r="R1237" s="99"/>
      <c r="S1237" s="27"/>
      <c r="T1237" s="27"/>
    </row>
    <row r="1238" spans="1:20" ht="13.4" customHeight="1" x14ac:dyDescent="1.1000000000000001">
      <c r="A1238" s="84">
        <v>694</v>
      </c>
      <c r="B1238" s="4" t="s">
        <v>2987</v>
      </c>
      <c r="C1238" s="10" t="s">
        <v>2872</v>
      </c>
      <c r="D1238" s="2">
        <v>229</v>
      </c>
      <c r="E1238" s="45" t="s">
        <v>3034</v>
      </c>
      <c r="F1238" s="25"/>
      <c r="G1238" s="47" t="s">
        <v>14</v>
      </c>
      <c r="H1238" s="11" t="s">
        <v>3035</v>
      </c>
      <c r="I1238" s="59"/>
      <c r="J1238" s="122"/>
      <c r="K1238" s="123"/>
      <c r="L1238" s="60"/>
      <c r="M1238" s="115"/>
      <c r="N1238" s="8"/>
      <c r="Q1238" s="8"/>
      <c r="R1238" s="99"/>
      <c r="S1238" s="27"/>
      <c r="T1238" s="27"/>
    </row>
    <row r="1239" spans="1:20" ht="13.4" customHeight="1" x14ac:dyDescent="1.1000000000000001">
      <c r="A1239" s="84">
        <v>693</v>
      </c>
      <c r="B1239" s="4" t="s">
        <v>2987</v>
      </c>
      <c r="C1239" s="10" t="s">
        <v>2872</v>
      </c>
      <c r="D1239" s="2">
        <v>228</v>
      </c>
      <c r="E1239" s="45" t="s">
        <v>3036</v>
      </c>
      <c r="F1239" s="25"/>
      <c r="G1239" s="47" t="s">
        <v>14</v>
      </c>
      <c r="H1239" s="11" t="s">
        <v>3037</v>
      </c>
      <c r="I1239" s="59"/>
      <c r="J1239" s="122"/>
      <c r="K1239" s="123"/>
      <c r="L1239" s="60"/>
      <c r="M1239" s="115"/>
      <c r="N1239" s="8"/>
      <c r="Q1239" s="8"/>
      <c r="R1239" s="99"/>
      <c r="S1239" s="27"/>
      <c r="T1239" s="27"/>
    </row>
    <row r="1240" spans="1:20" ht="13.4" customHeight="1" x14ac:dyDescent="1.1000000000000001">
      <c r="A1240" s="84">
        <v>692</v>
      </c>
      <c r="B1240" s="4" t="s">
        <v>2987</v>
      </c>
      <c r="C1240" s="10" t="s">
        <v>2872</v>
      </c>
      <c r="D1240" s="2">
        <v>227</v>
      </c>
      <c r="E1240" s="45" t="s">
        <v>3038</v>
      </c>
      <c r="F1240" s="25"/>
      <c r="G1240" s="47" t="s">
        <v>14</v>
      </c>
      <c r="H1240" s="11" t="s">
        <v>3039</v>
      </c>
      <c r="I1240" s="59"/>
      <c r="J1240" s="122"/>
      <c r="K1240" s="123"/>
      <c r="L1240" s="60"/>
      <c r="M1240" s="115"/>
      <c r="N1240" s="8"/>
      <c r="Q1240" s="8"/>
      <c r="R1240" s="99"/>
      <c r="S1240" s="27"/>
      <c r="T1240" s="27"/>
    </row>
    <row r="1241" spans="1:20" ht="13.4" customHeight="1" x14ac:dyDescent="1.1000000000000001">
      <c r="A1241" s="84">
        <v>691</v>
      </c>
      <c r="B1241" s="4" t="s">
        <v>2987</v>
      </c>
      <c r="C1241" s="10" t="s">
        <v>2872</v>
      </c>
      <c r="D1241" s="2">
        <v>226</v>
      </c>
      <c r="E1241" s="45" t="s">
        <v>3040</v>
      </c>
      <c r="F1241" s="25"/>
      <c r="G1241" s="47" t="s">
        <v>14</v>
      </c>
      <c r="H1241" s="11" t="s">
        <v>3041</v>
      </c>
      <c r="I1241" s="59"/>
      <c r="J1241" s="122"/>
      <c r="K1241" s="123"/>
      <c r="L1241" s="60"/>
      <c r="M1241" s="115"/>
      <c r="N1241" s="8"/>
      <c r="Q1241" s="8"/>
      <c r="R1241" s="99"/>
      <c r="S1241" s="27"/>
      <c r="T1241" s="27"/>
    </row>
    <row r="1242" spans="1:20" ht="13.4" customHeight="1" x14ac:dyDescent="1.1000000000000001">
      <c r="A1242" s="84">
        <v>690</v>
      </c>
      <c r="B1242" s="4" t="s">
        <v>2987</v>
      </c>
      <c r="C1242" s="10" t="s">
        <v>2872</v>
      </c>
      <c r="D1242" s="2">
        <v>225</v>
      </c>
      <c r="E1242" s="45" t="s">
        <v>3042</v>
      </c>
      <c r="F1242" s="25"/>
      <c r="G1242" s="47" t="s">
        <v>14</v>
      </c>
      <c r="H1242" s="11" t="s">
        <v>3043</v>
      </c>
      <c r="I1242" s="59"/>
      <c r="J1242" s="122"/>
      <c r="K1242" s="123"/>
      <c r="L1242" s="60"/>
      <c r="M1242" s="115"/>
      <c r="N1242" s="8"/>
      <c r="Q1242" s="8"/>
      <c r="R1242" s="99"/>
      <c r="S1242" s="27"/>
      <c r="T1242" s="27"/>
    </row>
    <row r="1243" spans="1:20" ht="13.4" customHeight="1" x14ac:dyDescent="1.1000000000000001">
      <c r="A1243" s="84">
        <v>689</v>
      </c>
      <c r="B1243" s="4" t="s">
        <v>2987</v>
      </c>
      <c r="C1243" s="10" t="s">
        <v>2872</v>
      </c>
      <c r="D1243" s="2">
        <v>224</v>
      </c>
      <c r="E1243" s="45" t="s">
        <v>3044</v>
      </c>
      <c r="F1243" s="25"/>
      <c r="G1243" s="47" t="s">
        <v>14</v>
      </c>
      <c r="H1243" s="11" t="s">
        <v>3045</v>
      </c>
      <c r="I1243" s="59"/>
      <c r="J1243" s="122"/>
      <c r="K1243" s="123"/>
      <c r="L1243" s="60"/>
      <c r="M1243" s="115"/>
      <c r="N1243" s="8"/>
      <c r="Q1243" s="8"/>
      <c r="R1243" s="99"/>
      <c r="S1243" s="27"/>
      <c r="T1243" s="27"/>
    </row>
    <row r="1244" spans="1:20" ht="13.4" customHeight="1" x14ac:dyDescent="1.1000000000000001">
      <c r="A1244" s="84">
        <v>688</v>
      </c>
      <c r="B1244" s="4" t="s">
        <v>2987</v>
      </c>
      <c r="C1244" s="10" t="s">
        <v>2872</v>
      </c>
      <c r="D1244" s="2">
        <v>223</v>
      </c>
      <c r="E1244" s="45" t="s">
        <v>3046</v>
      </c>
      <c r="F1244" s="25"/>
      <c r="G1244" s="47" t="s">
        <v>14</v>
      </c>
      <c r="H1244" s="11" t="s">
        <v>3047</v>
      </c>
      <c r="I1244" s="59"/>
      <c r="J1244" s="122"/>
      <c r="K1244" s="123"/>
      <c r="L1244" s="60"/>
      <c r="M1244" s="115"/>
      <c r="N1244" s="8"/>
      <c r="Q1244" s="8"/>
      <c r="R1244" s="99"/>
      <c r="S1244" s="27"/>
      <c r="T1244" s="27"/>
    </row>
    <row r="1245" spans="1:20" ht="13.4" customHeight="1" x14ac:dyDescent="1.1000000000000001">
      <c r="A1245" s="84">
        <v>687</v>
      </c>
      <c r="B1245" s="4" t="s">
        <v>2987</v>
      </c>
      <c r="C1245" s="10" t="s">
        <v>2872</v>
      </c>
      <c r="D1245" s="2">
        <v>222</v>
      </c>
      <c r="E1245" s="45" t="s">
        <v>3048</v>
      </c>
      <c r="F1245" s="25"/>
      <c r="G1245" s="47" t="s">
        <v>14</v>
      </c>
      <c r="H1245" s="11" t="s">
        <v>3049</v>
      </c>
      <c r="I1245" s="59"/>
      <c r="J1245" s="122"/>
      <c r="K1245" s="123"/>
      <c r="L1245" s="60"/>
      <c r="M1245" s="115"/>
      <c r="N1245" s="8"/>
      <c r="Q1245" s="8"/>
      <c r="R1245" s="99"/>
      <c r="S1245" s="27"/>
      <c r="T1245" s="27"/>
    </row>
    <row r="1246" spans="1:20" ht="13.4" customHeight="1" x14ac:dyDescent="1.1000000000000001">
      <c r="A1246" s="84">
        <v>686</v>
      </c>
      <c r="B1246" s="4" t="s">
        <v>2987</v>
      </c>
      <c r="C1246" s="10" t="s">
        <v>2872</v>
      </c>
      <c r="D1246" s="2">
        <v>221</v>
      </c>
      <c r="E1246" s="45" t="s">
        <v>3050</v>
      </c>
      <c r="F1246" s="25"/>
      <c r="G1246" s="47" t="s">
        <v>14</v>
      </c>
      <c r="H1246" s="11" t="s">
        <v>3051</v>
      </c>
      <c r="I1246" s="59"/>
      <c r="J1246" s="122"/>
      <c r="K1246" s="123"/>
      <c r="L1246" s="60"/>
      <c r="M1246" s="115"/>
      <c r="N1246" s="8"/>
      <c r="Q1246" s="8"/>
      <c r="R1246" s="99"/>
      <c r="S1246" s="27"/>
      <c r="T1246" s="27"/>
    </row>
    <row r="1247" spans="1:20" ht="13.4" customHeight="1" x14ac:dyDescent="1.1000000000000001">
      <c r="A1247" s="84">
        <v>685</v>
      </c>
      <c r="B1247" s="4" t="s">
        <v>2987</v>
      </c>
      <c r="C1247" s="10" t="s">
        <v>2872</v>
      </c>
      <c r="D1247" s="2">
        <v>220</v>
      </c>
      <c r="E1247" s="45" t="s">
        <v>3052</v>
      </c>
      <c r="F1247" s="25"/>
      <c r="G1247" s="47" t="s">
        <v>14</v>
      </c>
      <c r="H1247" s="11" t="s">
        <v>3053</v>
      </c>
      <c r="I1247" s="59"/>
      <c r="J1247" s="122"/>
      <c r="K1247" s="123"/>
      <c r="L1247" s="60"/>
      <c r="M1247" s="115"/>
      <c r="N1247" s="8"/>
      <c r="Q1247" s="8"/>
      <c r="R1247" s="99"/>
      <c r="S1247" s="27"/>
      <c r="T1247" s="27"/>
    </row>
    <row r="1248" spans="1:20" ht="13.4" customHeight="1" x14ac:dyDescent="1.1000000000000001">
      <c r="A1248" s="84">
        <v>684</v>
      </c>
      <c r="B1248" s="4" t="s">
        <v>2987</v>
      </c>
      <c r="C1248" s="10" t="s">
        <v>2872</v>
      </c>
      <c r="D1248" s="2">
        <v>219</v>
      </c>
      <c r="E1248" s="45" t="s">
        <v>3054</v>
      </c>
      <c r="F1248" s="25"/>
      <c r="G1248" s="47" t="s">
        <v>14</v>
      </c>
      <c r="H1248" s="11" t="s">
        <v>3055</v>
      </c>
      <c r="I1248" s="59"/>
      <c r="J1248" s="122"/>
      <c r="K1248" s="123"/>
      <c r="L1248" s="60"/>
      <c r="M1248" s="115"/>
      <c r="N1248" s="8"/>
      <c r="Q1248" s="8"/>
      <c r="R1248" s="99"/>
      <c r="S1248" s="27"/>
      <c r="T1248" s="27"/>
    </row>
    <row r="1249" spans="1:20" ht="13.4" customHeight="1" x14ac:dyDescent="1.1000000000000001">
      <c r="A1249" s="84">
        <v>683</v>
      </c>
      <c r="B1249" s="4" t="s">
        <v>2987</v>
      </c>
      <c r="C1249" s="10" t="s">
        <v>2872</v>
      </c>
      <c r="D1249" s="2">
        <v>218</v>
      </c>
      <c r="E1249" s="45" t="s">
        <v>3056</v>
      </c>
      <c r="F1249" s="25"/>
      <c r="G1249" s="47" t="s">
        <v>14</v>
      </c>
      <c r="H1249" s="11" t="s">
        <v>3057</v>
      </c>
      <c r="I1249" s="59"/>
      <c r="J1249" s="122"/>
      <c r="K1249" s="123"/>
      <c r="L1249" s="60"/>
      <c r="M1249" s="115"/>
      <c r="N1249" s="8"/>
      <c r="Q1249" s="8"/>
      <c r="R1249" s="99"/>
      <c r="S1249" s="27"/>
      <c r="T1249" s="27"/>
    </row>
    <row r="1250" spans="1:20" ht="13.4" customHeight="1" x14ac:dyDescent="1.1000000000000001">
      <c r="A1250" s="84">
        <v>682</v>
      </c>
      <c r="B1250" s="4" t="s">
        <v>2987</v>
      </c>
      <c r="C1250" s="10" t="s">
        <v>2872</v>
      </c>
      <c r="D1250" s="2">
        <v>217</v>
      </c>
      <c r="E1250" s="45" t="s">
        <v>3058</v>
      </c>
      <c r="F1250" s="25"/>
      <c r="G1250" s="47" t="s">
        <v>14</v>
      </c>
      <c r="H1250" s="11" t="s">
        <v>3059</v>
      </c>
      <c r="I1250" s="59"/>
      <c r="J1250" s="122"/>
      <c r="K1250" s="123"/>
      <c r="L1250" s="60"/>
      <c r="M1250" s="115"/>
      <c r="N1250" s="8"/>
      <c r="Q1250" s="8"/>
      <c r="R1250" s="99"/>
      <c r="S1250" s="27"/>
      <c r="T1250" s="27"/>
    </row>
    <row r="1251" spans="1:20" ht="13.4" customHeight="1" x14ac:dyDescent="1.1000000000000001">
      <c r="A1251" s="84">
        <v>681</v>
      </c>
      <c r="B1251" s="4" t="s">
        <v>2987</v>
      </c>
      <c r="C1251" s="10" t="s">
        <v>2872</v>
      </c>
      <c r="D1251" s="2">
        <v>216</v>
      </c>
      <c r="E1251" s="45" t="s">
        <v>3060</v>
      </c>
      <c r="F1251" s="25"/>
      <c r="G1251" s="47" t="s">
        <v>14</v>
      </c>
      <c r="H1251" s="11" t="s">
        <v>3061</v>
      </c>
      <c r="I1251" s="59"/>
      <c r="J1251" s="122"/>
      <c r="K1251" s="123"/>
      <c r="L1251" s="60"/>
      <c r="M1251" s="115"/>
      <c r="N1251" s="8"/>
      <c r="Q1251" s="8"/>
      <c r="R1251" s="99"/>
      <c r="S1251" s="27"/>
      <c r="T1251" s="27"/>
    </row>
    <row r="1252" spans="1:20" ht="13.4" customHeight="1" x14ac:dyDescent="1.1000000000000001">
      <c r="A1252" s="84">
        <v>680</v>
      </c>
      <c r="B1252" s="4" t="s">
        <v>2987</v>
      </c>
      <c r="C1252" s="10" t="s">
        <v>2872</v>
      </c>
      <c r="D1252" s="2">
        <v>215</v>
      </c>
      <c r="E1252" s="45" t="s">
        <v>3062</v>
      </c>
      <c r="F1252" s="25"/>
      <c r="G1252" s="47" t="s">
        <v>14</v>
      </c>
      <c r="H1252" s="11" t="s">
        <v>3063</v>
      </c>
      <c r="I1252" s="59"/>
      <c r="J1252" s="122"/>
      <c r="K1252" s="123"/>
      <c r="L1252" s="60"/>
      <c r="M1252" s="115"/>
      <c r="N1252" s="8"/>
      <c r="Q1252" s="8"/>
      <c r="R1252" s="99"/>
      <c r="S1252" s="27"/>
      <c r="T1252" s="27"/>
    </row>
    <row r="1253" spans="1:20" ht="13.4" customHeight="1" x14ac:dyDescent="1.1000000000000001">
      <c r="A1253" s="84">
        <v>679</v>
      </c>
      <c r="B1253" s="4" t="s">
        <v>2987</v>
      </c>
      <c r="C1253" s="10" t="s">
        <v>2872</v>
      </c>
      <c r="D1253" s="2">
        <v>214</v>
      </c>
      <c r="E1253" s="45" t="s">
        <v>3064</v>
      </c>
      <c r="F1253" s="25"/>
      <c r="G1253" s="47" t="s">
        <v>14</v>
      </c>
      <c r="H1253" s="11" t="s">
        <v>3065</v>
      </c>
      <c r="I1253" s="59"/>
      <c r="J1253" s="122"/>
      <c r="K1253" s="123"/>
      <c r="L1253" s="60"/>
      <c r="M1253" s="115"/>
      <c r="N1253" s="8"/>
      <c r="Q1253" s="8"/>
      <c r="R1253" s="99"/>
      <c r="S1253" s="27"/>
      <c r="T1253" s="27"/>
    </row>
    <row r="1254" spans="1:20" ht="13.4" customHeight="1" x14ac:dyDescent="1.1000000000000001">
      <c r="A1254" s="84">
        <v>678</v>
      </c>
      <c r="B1254" s="4" t="s">
        <v>2987</v>
      </c>
      <c r="C1254" s="10" t="s">
        <v>2872</v>
      </c>
      <c r="D1254" s="2">
        <v>213</v>
      </c>
      <c r="E1254" s="45" t="s">
        <v>3066</v>
      </c>
      <c r="F1254" s="25"/>
      <c r="G1254" s="47" t="s">
        <v>14</v>
      </c>
      <c r="H1254" s="11" t="s">
        <v>3067</v>
      </c>
      <c r="I1254" s="59"/>
      <c r="J1254" s="122"/>
      <c r="K1254" s="123"/>
      <c r="L1254" s="60"/>
      <c r="M1254" s="115"/>
      <c r="N1254" s="8"/>
      <c r="Q1254" s="8"/>
      <c r="R1254" s="99"/>
      <c r="S1254" s="27"/>
      <c r="T1254" s="27"/>
    </row>
    <row r="1255" spans="1:20" ht="13.4" customHeight="1" x14ac:dyDescent="1.1000000000000001">
      <c r="A1255" s="84">
        <v>677</v>
      </c>
      <c r="B1255" s="4" t="s">
        <v>2987</v>
      </c>
      <c r="C1255" s="10" t="s">
        <v>2872</v>
      </c>
      <c r="D1255" s="2">
        <v>212</v>
      </c>
      <c r="E1255" s="45" t="s">
        <v>3068</v>
      </c>
      <c r="F1255" s="25"/>
      <c r="G1255" s="47" t="s">
        <v>14</v>
      </c>
      <c r="H1255" s="11" t="s">
        <v>3069</v>
      </c>
      <c r="I1255" s="59"/>
      <c r="J1255" s="122"/>
      <c r="K1255" s="123"/>
      <c r="L1255" s="60"/>
      <c r="M1255" s="115"/>
      <c r="N1255" s="8"/>
      <c r="Q1255" s="8"/>
      <c r="R1255" s="99"/>
      <c r="S1255" s="27"/>
      <c r="T1255" s="27"/>
    </row>
    <row r="1256" spans="1:20" ht="13.4" customHeight="1" x14ac:dyDescent="1.1000000000000001">
      <c r="A1256" s="84">
        <v>676</v>
      </c>
      <c r="B1256" s="4" t="s">
        <v>2987</v>
      </c>
      <c r="C1256" s="10" t="s">
        <v>2872</v>
      </c>
      <c r="D1256" s="2">
        <v>211</v>
      </c>
      <c r="E1256" s="45" t="s">
        <v>3070</v>
      </c>
      <c r="F1256" s="25"/>
      <c r="G1256" s="47" t="s">
        <v>14</v>
      </c>
      <c r="H1256" s="11" t="s">
        <v>3071</v>
      </c>
      <c r="I1256" s="59"/>
      <c r="J1256" s="122"/>
      <c r="K1256" s="123"/>
      <c r="L1256" s="60"/>
      <c r="M1256" s="115"/>
      <c r="N1256" s="8"/>
      <c r="Q1256" s="8"/>
      <c r="R1256" s="99"/>
      <c r="S1256" s="27"/>
      <c r="T1256" s="27"/>
    </row>
    <row r="1257" spans="1:20" ht="13.4" customHeight="1" x14ac:dyDescent="1.1000000000000001">
      <c r="A1257" s="84">
        <v>675</v>
      </c>
      <c r="B1257" s="4" t="s">
        <v>2987</v>
      </c>
      <c r="C1257" s="10" t="s">
        <v>2872</v>
      </c>
      <c r="D1257" s="2">
        <v>210</v>
      </c>
      <c r="E1257" s="45" t="s">
        <v>3072</v>
      </c>
      <c r="F1257" s="25"/>
      <c r="G1257" s="47" t="s">
        <v>14</v>
      </c>
      <c r="H1257" s="11" t="s">
        <v>3073</v>
      </c>
      <c r="I1257" s="59"/>
      <c r="J1257" s="122"/>
      <c r="K1257" s="123"/>
      <c r="L1257" s="60"/>
      <c r="M1257" s="115"/>
      <c r="N1257" s="8"/>
      <c r="Q1257" s="8"/>
      <c r="R1257" s="99"/>
      <c r="S1257" s="27"/>
      <c r="T1257" s="27"/>
    </row>
    <row r="1258" spans="1:20" ht="13.4" customHeight="1" x14ac:dyDescent="1.1000000000000001">
      <c r="A1258" s="84">
        <v>674</v>
      </c>
      <c r="B1258" s="4" t="s">
        <v>2987</v>
      </c>
      <c r="C1258" s="10" t="s">
        <v>2872</v>
      </c>
      <c r="D1258" s="2">
        <v>209</v>
      </c>
      <c r="E1258" s="45" t="s">
        <v>3074</v>
      </c>
      <c r="F1258" s="25"/>
      <c r="G1258" s="47" t="s">
        <v>14</v>
      </c>
      <c r="H1258" s="11" t="s">
        <v>3075</v>
      </c>
      <c r="I1258" s="59"/>
      <c r="J1258" s="122"/>
      <c r="K1258" s="123"/>
      <c r="L1258" s="60"/>
      <c r="M1258" s="115"/>
      <c r="N1258" s="8"/>
      <c r="Q1258" s="8"/>
      <c r="R1258" s="99"/>
      <c r="S1258" s="27"/>
      <c r="T1258" s="27"/>
    </row>
    <row r="1259" spans="1:20" ht="13.4" customHeight="1" x14ac:dyDescent="1.1000000000000001">
      <c r="A1259" s="84">
        <v>673</v>
      </c>
      <c r="B1259" s="4" t="s">
        <v>2987</v>
      </c>
      <c r="C1259" s="10" t="s">
        <v>2872</v>
      </c>
      <c r="D1259" s="2">
        <v>208</v>
      </c>
      <c r="E1259" s="45" t="s">
        <v>3076</v>
      </c>
      <c r="F1259" s="25"/>
      <c r="G1259" s="47" t="s">
        <v>14</v>
      </c>
      <c r="H1259" s="11" t="s">
        <v>3077</v>
      </c>
      <c r="I1259" s="59"/>
      <c r="J1259" s="122"/>
      <c r="K1259" s="123"/>
      <c r="L1259" s="60"/>
      <c r="M1259" s="115"/>
      <c r="N1259" s="8"/>
      <c r="Q1259" s="8"/>
      <c r="R1259" s="99"/>
      <c r="S1259" s="27"/>
      <c r="T1259" s="27"/>
    </row>
    <row r="1260" spans="1:20" ht="13.4" customHeight="1" x14ac:dyDescent="1.1000000000000001">
      <c r="A1260" s="84">
        <v>672</v>
      </c>
      <c r="B1260" s="4" t="s">
        <v>2987</v>
      </c>
      <c r="C1260" s="10" t="s">
        <v>2872</v>
      </c>
      <c r="D1260" s="2">
        <v>207</v>
      </c>
      <c r="E1260" s="45" t="s">
        <v>3078</v>
      </c>
      <c r="F1260" s="25"/>
      <c r="G1260" s="47" t="s">
        <v>14</v>
      </c>
      <c r="H1260" s="11" t="s">
        <v>3079</v>
      </c>
      <c r="I1260" s="59"/>
      <c r="J1260" s="122"/>
      <c r="K1260" s="123"/>
      <c r="L1260" s="60"/>
      <c r="M1260" s="115"/>
      <c r="N1260" s="8"/>
      <c r="Q1260" s="8"/>
      <c r="R1260" s="99"/>
      <c r="S1260" s="27"/>
      <c r="T1260" s="27"/>
    </row>
    <row r="1261" spans="1:20" ht="13.4" customHeight="1" x14ac:dyDescent="1.1000000000000001">
      <c r="A1261" s="84">
        <v>671</v>
      </c>
      <c r="B1261" s="4" t="s">
        <v>2987</v>
      </c>
      <c r="C1261" s="10" t="s">
        <v>2872</v>
      </c>
      <c r="D1261" s="2">
        <v>206</v>
      </c>
      <c r="E1261" s="45" t="s">
        <v>3080</v>
      </c>
      <c r="F1261" s="25"/>
      <c r="G1261" s="47" t="s">
        <v>14</v>
      </c>
      <c r="H1261" s="11" t="s">
        <v>4599</v>
      </c>
      <c r="I1261" s="59"/>
      <c r="J1261" s="122"/>
      <c r="K1261" s="123"/>
      <c r="L1261" s="60"/>
      <c r="M1261" s="115"/>
      <c r="N1261" s="8"/>
      <c r="Q1261" s="8"/>
      <c r="R1261" s="99"/>
      <c r="S1261" s="27"/>
      <c r="T1261" s="27"/>
    </row>
    <row r="1262" spans="1:20" ht="13.4" customHeight="1" x14ac:dyDescent="1.1000000000000001">
      <c r="A1262" s="84">
        <v>670</v>
      </c>
      <c r="B1262" s="4" t="s">
        <v>2987</v>
      </c>
      <c r="C1262" s="10" t="s">
        <v>2872</v>
      </c>
      <c r="D1262" s="2">
        <v>205</v>
      </c>
      <c r="E1262" s="45" t="s">
        <v>3081</v>
      </c>
      <c r="F1262" s="25"/>
      <c r="G1262" s="47" t="s">
        <v>14</v>
      </c>
      <c r="H1262" s="11" t="s">
        <v>3082</v>
      </c>
      <c r="I1262" s="59"/>
      <c r="J1262" s="122"/>
      <c r="K1262" s="123"/>
      <c r="L1262" s="60"/>
      <c r="M1262" s="115"/>
      <c r="N1262" s="3" t="s">
        <v>15</v>
      </c>
      <c r="Q1262" s="3"/>
      <c r="R1262" s="3"/>
      <c r="S1262" s="27"/>
      <c r="T1262" s="27"/>
    </row>
    <row r="1263" spans="1:20" ht="13.4" customHeight="1" x14ac:dyDescent="1.1000000000000001">
      <c r="A1263" s="84">
        <v>669</v>
      </c>
      <c r="B1263" s="4" t="s">
        <v>2987</v>
      </c>
      <c r="C1263" s="10" t="s">
        <v>2872</v>
      </c>
      <c r="D1263" s="2">
        <v>204</v>
      </c>
      <c r="E1263" s="45" t="s">
        <v>3083</v>
      </c>
      <c r="F1263" s="25"/>
      <c r="G1263" s="47" t="s">
        <v>14</v>
      </c>
      <c r="H1263" s="11" t="s">
        <v>4543</v>
      </c>
      <c r="I1263" s="59"/>
      <c r="J1263" s="122"/>
      <c r="K1263" s="123"/>
      <c r="L1263" s="60"/>
      <c r="M1263" s="115"/>
      <c r="N1263" s="8"/>
      <c r="Q1263" s="8"/>
      <c r="R1263" s="99"/>
      <c r="S1263" s="27"/>
      <c r="T1263" s="27"/>
    </row>
    <row r="1264" spans="1:20" ht="13.4" customHeight="1" x14ac:dyDescent="1.1000000000000001">
      <c r="A1264" s="84">
        <v>668</v>
      </c>
      <c r="B1264" s="4" t="s">
        <v>2987</v>
      </c>
      <c r="C1264" s="10" t="s">
        <v>2872</v>
      </c>
      <c r="D1264" s="2">
        <v>203</v>
      </c>
      <c r="E1264" s="45" t="s">
        <v>3084</v>
      </c>
      <c r="F1264" s="25"/>
      <c r="G1264" s="47" t="s">
        <v>14</v>
      </c>
      <c r="H1264" s="11" t="s">
        <v>3085</v>
      </c>
      <c r="I1264" s="59"/>
      <c r="J1264" s="122"/>
      <c r="K1264" s="123"/>
      <c r="L1264" s="60"/>
      <c r="M1264" s="115"/>
      <c r="N1264" s="8"/>
      <c r="Q1264" s="8"/>
      <c r="R1264" s="99"/>
      <c r="S1264" s="27"/>
      <c r="T1264" s="27"/>
    </row>
    <row r="1265" spans="1:20" ht="13.4" customHeight="1" x14ac:dyDescent="1.1000000000000001">
      <c r="A1265" s="84">
        <v>667</v>
      </c>
      <c r="B1265" s="4" t="s">
        <v>2987</v>
      </c>
      <c r="C1265" s="10" t="s">
        <v>2872</v>
      </c>
      <c r="D1265" s="2">
        <v>202</v>
      </c>
      <c r="E1265" s="45" t="s">
        <v>3086</v>
      </c>
      <c r="F1265" s="25"/>
      <c r="G1265" s="47" t="s">
        <v>14</v>
      </c>
      <c r="H1265" s="11" t="s">
        <v>3087</v>
      </c>
      <c r="I1265" s="59"/>
      <c r="J1265" s="122"/>
      <c r="K1265" s="123"/>
      <c r="L1265" s="60"/>
      <c r="M1265" s="115"/>
      <c r="N1265" s="8"/>
      <c r="Q1265" s="8"/>
      <c r="R1265" s="99"/>
      <c r="S1265" s="27"/>
      <c r="T1265" s="27"/>
    </row>
    <row r="1266" spans="1:20" ht="13.4" customHeight="1" x14ac:dyDescent="1.1000000000000001">
      <c r="A1266" s="84">
        <v>666</v>
      </c>
      <c r="B1266" s="4" t="s">
        <v>2987</v>
      </c>
      <c r="C1266" s="10" t="s">
        <v>2872</v>
      </c>
      <c r="D1266" s="2">
        <v>201</v>
      </c>
      <c r="E1266" s="45" t="s">
        <v>3088</v>
      </c>
      <c r="F1266" s="25"/>
      <c r="G1266" s="47" t="s">
        <v>14</v>
      </c>
      <c r="H1266" s="11" t="s">
        <v>3089</v>
      </c>
      <c r="I1266" s="59"/>
      <c r="J1266" s="122"/>
      <c r="K1266" s="123"/>
      <c r="L1266" s="60"/>
      <c r="M1266" s="115"/>
      <c r="N1266" s="8"/>
      <c r="Q1266" s="8"/>
      <c r="R1266" s="99"/>
      <c r="S1266" s="27"/>
      <c r="T1266" s="27"/>
    </row>
    <row r="1267" spans="1:20" ht="13.4" customHeight="1" x14ac:dyDescent="1.1000000000000001">
      <c r="A1267" s="84">
        <v>665</v>
      </c>
      <c r="B1267" s="4" t="s">
        <v>2987</v>
      </c>
      <c r="C1267" s="10" t="s">
        <v>2872</v>
      </c>
      <c r="D1267" s="2">
        <v>200</v>
      </c>
      <c r="E1267" s="45" t="s">
        <v>3090</v>
      </c>
      <c r="F1267" s="25"/>
      <c r="G1267" s="47" t="s">
        <v>14</v>
      </c>
      <c r="H1267" s="11" t="s">
        <v>3091</v>
      </c>
      <c r="I1267" s="59"/>
      <c r="J1267" s="122"/>
      <c r="K1267" s="123"/>
      <c r="L1267" s="60"/>
      <c r="M1267" s="115"/>
      <c r="N1267" s="8"/>
      <c r="Q1267" s="8"/>
      <c r="R1267" s="99"/>
      <c r="S1267" s="27"/>
      <c r="T1267" s="27"/>
    </row>
    <row r="1268" spans="1:20" ht="13.4" customHeight="1" x14ac:dyDescent="1.1000000000000001">
      <c r="A1268" s="84">
        <v>664</v>
      </c>
      <c r="B1268" s="4" t="s">
        <v>2987</v>
      </c>
      <c r="C1268" s="10" t="s">
        <v>2872</v>
      </c>
      <c r="D1268" s="2">
        <v>199</v>
      </c>
      <c r="E1268" s="45" t="s">
        <v>3092</v>
      </c>
      <c r="F1268" s="25"/>
      <c r="G1268" s="47" t="s">
        <v>14</v>
      </c>
      <c r="H1268" s="11" t="s">
        <v>3093</v>
      </c>
      <c r="I1268" s="59"/>
      <c r="J1268" s="122"/>
      <c r="K1268" s="123"/>
      <c r="L1268" s="60"/>
      <c r="M1268" s="115"/>
      <c r="N1268" s="8"/>
      <c r="Q1268" s="8"/>
      <c r="R1268" s="99"/>
      <c r="S1268" s="27"/>
      <c r="T1268" s="27"/>
    </row>
    <row r="1269" spans="1:20" ht="13.4" customHeight="1" x14ac:dyDescent="1.1000000000000001">
      <c r="A1269" s="84">
        <v>663</v>
      </c>
      <c r="B1269" s="4" t="s">
        <v>2987</v>
      </c>
      <c r="C1269" s="10" t="s">
        <v>2872</v>
      </c>
      <c r="D1269" s="2">
        <v>198</v>
      </c>
      <c r="E1269" s="45" t="s">
        <v>3094</v>
      </c>
      <c r="F1269" s="25"/>
      <c r="G1269" s="47" t="s">
        <v>14</v>
      </c>
      <c r="H1269" s="11" t="s">
        <v>3095</v>
      </c>
      <c r="I1269" s="59"/>
      <c r="J1269" s="122"/>
      <c r="K1269" s="123"/>
      <c r="L1269" s="60"/>
      <c r="M1269" s="115"/>
      <c r="N1269" s="8"/>
      <c r="Q1269" s="8"/>
      <c r="R1269" s="99"/>
      <c r="S1269" s="27"/>
      <c r="T1269" s="27"/>
    </row>
    <row r="1270" spans="1:20" ht="13.4" customHeight="1" x14ac:dyDescent="1.1000000000000001">
      <c r="A1270" s="84">
        <v>662</v>
      </c>
      <c r="B1270" s="4" t="s">
        <v>2987</v>
      </c>
      <c r="C1270" s="10" t="s">
        <v>2872</v>
      </c>
      <c r="D1270" s="2">
        <v>197</v>
      </c>
      <c r="E1270" s="45" t="s">
        <v>3096</v>
      </c>
      <c r="F1270" s="25"/>
      <c r="G1270" s="47" t="s">
        <v>14</v>
      </c>
      <c r="H1270" s="11" t="s">
        <v>4798</v>
      </c>
      <c r="I1270" s="59"/>
      <c r="J1270" s="122"/>
      <c r="K1270" s="123"/>
      <c r="L1270" s="60"/>
      <c r="M1270" s="115"/>
      <c r="N1270" s="8"/>
      <c r="Q1270" s="8"/>
      <c r="R1270" s="99"/>
      <c r="S1270" s="27"/>
      <c r="T1270" s="27"/>
    </row>
    <row r="1271" spans="1:20" ht="13.4" customHeight="1" x14ac:dyDescent="1.1000000000000001">
      <c r="A1271" s="84">
        <v>661</v>
      </c>
      <c r="B1271" s="4" t="s">
        <v>2987</v>
      </c>
      <c r="C1271" s="10" t="s">
        <v>2872</v>
      </c>
      <c r="D1271" s="2">
        <v>196</v>
      </c>
      <c r="E1271" s="45" t="s">
        <v>3097</v>
      </c>
      <c r="F1271" s="25"/>
      <c r="G1271" s="47" t="s">
        <v>14</v>
      </c>
      <c r="H1271" s="11" t="s">
        <v>3098</v>
      </c>
      <c r="I1271" s="59"/>
      <c r="J1271" s="122"/>
      <c r="K1271" s="123"/>
      <c r="L1271" s="60"/>
      <c r="M1271" s="115"/>
      <c r="N1271" s="8"/>
      <c r="Q1271" s="8"/>
      <c r="R1271" s="99"/>
      <c r="S1271" s="27"/>
      <c r="T1271" s="27"/>
    </row>
    <row r="1272" spans="1:20" ht="13.4" customHeight="1" x14ac:dyDescent="1.1000000000000001">
      <c r="A1272" s="84">
        <v>660</v>
      </c>
      <c r="B1272" s="4" t="s">
        <v>2987</v>
      </c>
      <c r="C1272" s="10" t="s">
        <v>2872</v>
      </c>
      <c r="D1272" s="2">
        <v>195</v>
      </c>
      <c r="E1272" s="45" t="s">
        <v>3099</v>
      </c>
      <c r="F1272" s="25"/>
      <c r="G1272" s="47" t="s">
        <v>14</v>
      </c>
      <c r="H1272" s="11" t="s">
        <v>4586</v>
      </c>
      <c r="I1272" s="59"/>
      <c r="J1272" s="122"/>
      <c r="K1272" s="123"/>
      <c r="L1272" s="60"/>
      <c r="M1272" s="115"/>
      <c r="N1272" s="8"/>
      <c r="Q1272" s="8"/>
      <c r="R1272" s="99"/>
      <c r="S1272" s="27"/>
      <c r="T1272" s="27"/>
    </row>
    <row r="1273" spans="1:20" ht="13.4" customHeight="1" x14ac:dyDescent="1.1000000000000001">
      <c r="A1273" s="84">
        <v>659</v>
      </c>
      <c r="B1273" s="4" t="s">
        <v>2987</v>
      </c>
      <c r="C1273" s="10" t="s">
        <v>2872</v>
      </c>
      <c r="D1273" s="2">
        <v>194</v>
      </c>
      <c r="E1273" s="45" t="s">
        <v>3100</v>
      </c>
      <c r="F1273" s="25"/>
      <c r="G1273" s="47" t="s">
        <v>14</v>
      </c>
      <c r="H1273" s="11" t="s">
        <v>3101</v>
      </c>
      <c r="I1273" s="59"/>
      <c r="J1273" s="122"/>
      <c r="K1273" s="123"/>
      <c r="L1273" s="60"/>
      <c r="M1273" s="115"/>
      <c r="N1273" s="8"/>
      <c r="Q1273" s="8"/>
      <c r="R1273" s="99"/>
      <c r="S1273" s="27"/>
      <c r="T1273" s="27"/>
    </row>
    <row r="1274" spans="1:20" ht="13.4" customHeight="1" x14ac:dyDescent="1.1000000000000001">
      <c r="A1274" s="84">
        <v>658</v>
      </c>
      <c r="B1274" s="4" t="s">
        <v>2987</v>
      </c>
      <c r="C1274" s="10" t="s">
        <v>2872</v>
      </c>
      <c r="D1274" s="2">
        <v>193</v>
      </c>
      <c r="E1274" s="45" t="s">
        <v>3102</v>
      </c>
      <c r="F1274" s="25"/>
      <c r="G1274" s="47" t="s">
        <v>14</v>
      </c>
      <c r="H1274" s="11" t="s">
        <v>3103</v>
      </c>
      <c r="I1274" s="59"/>
      <c r="J1274" s="122"/>
      <c r="K1274" s="123"/>
      <c r="L1274" s="60"/>
      <c r="M1274" s="115"/>
      <c r="N1274" s="8"/>
      <c r="Q1274" s="8"/>
      <c r="R1274" s="99"/>
      <c r="S1274" s="27"/>
      <c r="T1274" s="27"/>
    </row>
    <row r="1275" spans="1:20" ht="13.4" customHeight="1" x14ac:dyDescent="1.1000000000000001">
      <c r="A1275" s="84">
        <v>657</v>
      </c>
      <c r="B1275" s="4" t="s">
        <v>2987</v>
      </c>
      <c r="C1275" s="10" t="s">
        <v>2872</v>
      </c>
      <c r="D1275" s="2">
        <v>192</v>
      </c>
      <c r="E1275" s="45" t="s">
        <v>3104</v>
      </c>
      <c r="F1275" s="25"/>
      <c r="G1275" s="47" t="s">
        <v>14</v>
      </c>
      <c r="H1275" s="11" t="s">
        <v>3105</v>
      </c>
      <c r="I1275" s="59"/>
      <c r="J1275" s="122"/>
      <c r="K1275" s="123"/>
      <c r="L1275" s="60"/>
      <c r="M1275" s="115"/>
      <c r="N1275" s="8"/>
      <c r="Q1275" s="8"/>
      <c r="R1275" s="99"/>
      <c r="S1275" s="27"/>
      <c r="T1275" s="27"/>
    </row>
    <row r="1276" spans="1:20" ht="13.4" customHeight="1" x14ac:dyDescent="1.1000000000000001">
      <c r="A1276" s="84">
        <v>656</v>
      </c>
      <c r="B1276" s="4" t="s">
        <v>2987</v>
      </c>
      <c r="C1276" s="10" t="s">
        <v>2872</v>
      </c>
      <c r="D1276" s="2">
        <v>191</v>
      </c>
      <c r="E1276" s="45" t="s">
        <v>3106</v>
      </c>
      <c r="F1276" s="25"/>
      <c r="G1276" s="47" t="s">
        <v>14</v>
      </c>
      <c r="H1276" s="11" t="s">
        <v>3107</v>
      </c>
      <c r="I1276" s="59"/>
      <c r="J1276" s="122"/>
      <c r="K1276" s="123"/>
      <c r="L1276" s="60"/>
      <c r="M1276" s="115"/>
      <c r="N1276" s="8"/>
      <c r="Q1276" s="8"/>
      <c r="R1276" s="99"/>
      <c r="S1276" s="27"/>
      <c r="T1276" s="27"/>
    </row>
    <row r="1277" spans="1:20" ht="13.4" customHeight="1" x14ac:dyDescent="1.1000000000000001">
      <c r="A1277" s="84">
        <v>655</v>
      </c>
      <c r="B1277" s="4" t="s">
        <v>2987</v>
      </c>
      <c r="C1277" s="10" t="s">
        <v>2872</v>
      </c>
      <c r="D1277" s="2">
        <v>190</v>
      </c>
      <c r="E1277" s="45" t="s">
        <v>3108</v>
      </c>
      <c r="F1277" s="25"/>
      <c r="G1277" s="47" t="s">
        <v>14</v>
      </c>
      <c r="H1277" s="11" t="s">
        <v>3109</v>
      </c>
      <c r="I1277" s="59"/>
      <c r="J1277" s="122"/>
      <c r="K1277" s="123"/>
      <c r="L1277" s="60"/>
      <c r="M1277" s="115"/>
      <c r="N1277" s="8"/>
      <c r="Q1277" s="8"/>
      <c r="R1277" s="99"/>
      <c r="S1277" s="27"/>
      <c r="T1277" s="27"/>
    </row>
    <row r="1278" spans="1:20" ht="13.4" customHeight="1" x14ac:dyDescent="1.1000000000000001">
      <c r="A1278" s="84">
        <v>654</v>
      </c>
      <c r="B1278" s="4" t="s">
        <v>2987</v>
      </c>
      <c r="C1278" s="10" t="s">
        <v>2872</v>
      </c>
      <c r="D1278" s="2">
        <v>189</v>
      </c>
      <c r="E1278" s="45" t="s">
        <v>3110</v>
      </c>
      <c r="F1278" s="25"/>
      <c r="G1278" s="47" t="s">
        <v>14</v>
      </c>
      <c r="H1278" s="11" t="s">
        <v>3111</v>
      </c>
      <c r="I1278" s="59"/>
      <c r="J1278" s="122"/>
      <c r="K1278" s="123"/>
      <c r="L1278" s="60"/>
      <c r="M1278" s="115"/>
      <c r="N1278" s="8"/>
      <c r="Q1278" s="8"/>
      <c r="R1278" s="99"/>
      <c r="S1278" s="27"/>
      <c r="T1278" s="27"/>
    </row>
    <row r="1279" spans="1:20" ht="13.4" customHeight="1" x14ac:dyDescent="1.1000000000000001">
      <c r="A1279" s="84">
        <v>653</v>
      </c>
      <c r="B1279" s="4" t="s">
        <v>2987</v>
      </c>
      <c r="C1279" s="10" t="s">
        <v>2872</v>
      </c>
      <c r="D1279" s="2">
        <v>188</v>
      </c>
      <c r="E1279" s="45" t="s">
        <v>3112</v>
      </c>
      <c r="F1279" s="25"/>
      <c r="G1279" s="47" t="s">
        <v>14</v>
      </c>
      <c r="H1279" s="11" t="s">
        <v>3113</v>
      </c>
      <c r="I1279" s="59"/>
      <c r="J1279" s="122"/>
      <c r="K1279" s="123"/>
      <c r="L1279" s="60"/>
      <c r="M1279" s="115"/>
      <c r="N1279" s="8"/>
      <c r="Q1279" s="8"/>
      <c r="R1279" s="99"/>
      <c r="S1279" s="27"/>
      <c r="T1279" s="27"/>
    </row>
    <row r="1280" spans="1:20" ht="13.4" customHeight="1" x14ac:dyDescent="1.1000000000000001">
      <c r="A1280" s="84">
        <v>652</v>
      </c>
      <c r="B1280" s="4" t="s">
        <v>2987</v>
      </c>
      <c r="C1280" s="10" t="s">
        <v>2872</v>
      </c>
      <c r="D1280" s="2">
        <v>187</v>
      </c>
      <c r="E1280" s="45" t="s">
        <v>3114</v>
      </c>
      <c r="F1280" s="25"/>
      <c r="G1280" s="47" t="s">
        <v>14</v>
      </c>
      <c r="H1280" s="11" t="s">
        <v>3115</v>
      </c>
      <c r="I1280" s="59"/>
      <c r="J1280" s="122"/>
      <c r="K1280" s="123"/>
      <c r="L1280" s="60"/>
      <c r="M1280" s="115"/>
      <c r="N1280" s="8"/>
      <c r="Q1280" s="8"/>
      <c r="R1280" s="99"/>
      <c r="S1280" s="27"/>
      <c r="T1280" s="27"/>
    </row>
    <row r="1281" spans="1:20" ht="13.4" customHeight="1" x14ac:dyDescent="1.1000000000000001">
      <c r="A1281" s="84">
        <v>651</v>
      </c>
      <c r="B1281" s="4" t="s">
        <v>2987</v>
      </c>
      <c r="C1281" s="10" t="s">
        <v>2872</v>
      </c>
      <c r="D1281" s="2">
        <v>186</v>
      </c>
      <c r="E1281" s="45" t="s">
        <v>3116</v>
      </c>
      <c r="F1281" s="25"/>
      <c r="G1281" s="47" t="s">
        <v>14</v>
      </c>
      <c r="H1281" s="11" t="s">
        <v>3117</v>
      </c>
      <c r="I1281" s="59"/>
      <c r="J1281" s="122"/>
      <c r="K1281" s="123"/>
      <c r="L1281" s="60"/>
      <c r="M1281" s="115"/>
      <c r="N1281" s="8"/>
      <c r="Q1281" s="8"/>
      <c r="R1281" s="99"/>
      <c r="S1281" s="27"/>
      <c r="T1281" s="27"/>
    </row>
    <row r="1282" spans="1:20" ht="13.4" customHeight="1" x14ac:dyDescent="1.1000000000000001">
      <c r="A1282" s="84">
        <v>650</v>
      </c>
      <c r="B1282" s="4" t="s">
        <v>2987</v>
      </c>
      <c r="C1282" s="10" t="s">
        <v>2872</v>
      </c>
      <c r="D1282" s="2">
        <v>185</v>
      </c>
      <c r="E1282" s="45" t="s">
        <v>3118</v>
      </c>
      <c r="F1282" s="25"/>
      <c r="G1282" s="47" t="s">
        <v>14</v>
      </c>
      <c r="H1282" s="11" t="s">
        <v>3119</v>
      </c>
      <c r="I1282" s="59"/>
      <c r="J1282" s="122"/>
      <c r="K1282" s="123"/>
      <c r="L1282" s="60"/>
      <c r="M1282" s="115"/>
      <c r="N1282" s="8"/>
      <c r="Q1282" s="8"/>
      <c r="R1282" s="99"/>
      <c r="S1282" s="27"/>
      <c r="T1282" s="27"/>
    </row>
    <row r="1283" spans="1:20" ht="13.4" customHeight="1" x14ac:dyDescent="1.1000000000000001">
      <c r="A1283" s="84">
        <v>649</v>
      </c>
      <c r="B1283" s="4" t="s">
        <v>2987</v>
      </c>
      <c r="C1283" s="10" t="s">
        <v>2872</v>
      </c>
      <c r="D1283" s="2">
        <v>184</v>
      </c>
      <c r="E1283" s="45" t="s">
        <v>3120</v>
      </c>
      <c r="F1283" s="25"/>
      <c r="G1283" s="47" t="s">
        <v>14</v>
      </c>
      <c r="H1283" s="11" t="s">
        <v>3121</v>
      </c>
      <c r="I1283" s="59"/>
      <c r="J1283" s="122"/>
      <c r="K1283" s="123"/>
      <c r="L1283" s="60"/>
      <c r="M1283" s="115"/>
      <c r="N1283" s="8"/>
      <c r="Q1283" s="8"/>
      <c r="R1283" s="99"/>
      <c r="S1283" s="27"/>
      <c r="T1283" s="27"/>
    </row>
    <row r="1284" spans="1:20" ht="13.4" customHeight="1" x14ac:dyDescent="1.1000000000000001">
      <c r="A1284" s="84">
        <v>648</v>
      </c>
      <c r="B1284" s="4" t="s">
        <v>2987</v>
      </c>
      <c r="C1284" s="10" t="s">
        <v>2872</v>
      </c>
      <c r="D1284" s="2">
        <v>183</v>
      </c>
      <c r="E1284" s="45" t="s">
        <v>3122</v>
      </c>
      <c r="F1284" s="25"/>
      <c r="G1284" s="47" t="s">
        <v>14</v>
      </c>
      <c r="H1284" s="11" t="s">
        <v>3123</v>
      </c>
      <c r="I1284" s="59"/>
      <c r="J1284" s="122"/>
      <c r="K1284" s="123"/>
      <c r="L1284" s="60"/>
      <c r="M1284" s="115"/>
      <c r="N1284" s="8"/>
      <c r="Q1284" s="8"/>
      <c r="R1284" s="99"/>
      <c r="S1284" s="27"/>
      <c r="T1284" s="27"/>
    </row>
    <row r="1285" spans="1:20" ht="13.4" customHeight="1" x14ac:dyDescent="1.1000000000000001">
      <c r="A1285" s="84">
        <v>647</v>
      </c>
      <c r="B1285" s="4" t="s">
        <v>2987</v>
      </c>
      <c r="C1285" s="10" t="s">
        <v>2872</v>
      </c>
      <c r="D1285" s="2">
        <v>182</v>
      </c>
      <c r="E1285" s="45" t="s">
        <v>3124</v>
      </c>
      <c r="F1285" s="25"/>
      <c r="G1285" s="47" t="s">
        <v>14</v>
      </c>
      <c r="H1285" s="11" t="s">
        <v>3125</v>
      </c>
      <c r="I1285" s="59"/>
      <c r="J1285" s="122"/>
      <c r="K1285" s="123"/>
      <c r="L1285" s="60"/>
      <c r="M1285" s="115"/>
      <c r="N1285" s="8"/>
      <c r="Q1285" s="8"/>
      <c r="R1285" s="99"/>
      <c r="S1285" s="27"/>
      <c r="T1285" s="27"/>
    </row>
    <row r="1286" spans="1:20" ht="13.4" customHeight="1" x14ac:dyDescent="1.1000000000000001">
      <c r="A1286" s="84">
        <v>646</v>
      </c>
      <c r="B1286" s="4" t="s">
        <v>2987</v>
      </c>
      <c r="C1286" s="10" t="s">
        <v>2872</v>
      </c>
      <c r="D1286" s="2">
        <v>181</v>
      </c>
      <c r="E1286" s="45" t="s">
        <v>3126</v>
      </c>
      <c r="F1286" s="25"/>
      <c r="G1286" s="47" t="s">
        <v>14</v>
      </c>
      <c r="H1286" s="11" t="s">
        <v>3127</v>
      </c>
      <c r="I1286" s="59"/>
      <c r="J1286" s="122"/>
      <c r="K1286" s="123"/>
      <c r="L1286" s="60"/>
      <c r="M1286" s="115"/>
      <c r="N1286" s="8"/>
      <c r="Q1286" s="8"/>
      <c r="R1286" s="99"/>
      <c r="S1286" s="27"/>
      <c r="T1286" s="27"/>
    </row>
    <row r="1287" spans="1:20" ht="13.4" customHeight="1" x14ac:dyDescent="1.1000000000000001">
      <c r="A1287" s="84">
        <v>645</v>
      </c>
      <c r="B1287" s="4" t="s">
        <v>2987</v>
      </c>
      <c r="C1287" s="10" t="s">
        <v>2872</v>
      </c>
      <c r="D1287" s="2">
        <v>180</v>
      </c>
      <c r="E1287" s="45" t="s">
        <v>3128</v>
      </c>
      <c r="F1287" s="25"/>
      <c r="G1287" s="47" t="s">
        <v>14</v>
      </c>
      <c r="H1287" s="11" t="s">
        <v>3129</v>
      </c>
      <c r="I1287" s="59"/>
      <c r="J1287" s="122"/>
      <c r="K1287" s="123"/>
      <c r="L1287" s="60"/>
      <c r="M1287" s="115"/>
      <c r="N1287" s="8"/>
      <c r="Q1287" s="8"/>
      <c r="R1287" s="99"/>
      <c r="S1287" s="27"/>
      <c r="T1287" s="27"/>
    </row>
    <row r="1288" spans="1:20" ht="13.4" customHeight="1" x14ac:dyDescent="1.1000000000000001">
      <c r="A1288" s="84">
        <v>644</v>
      </c>
      <c r="B1288" s="4" t="s">
        <v>2987</v>
      </c>
      <c r="C1288" s="10" t="s">
        <v>2872</v>
      </c>
      <c r="D1288" s="2">
        <v>179</v>
      </c>
      <c r="E1288" s="45" t="s">
        <v>3128</v>
      </c>
      <c r="F1288" s="25"/>
      <c r="G1288" s="47" t="s">
        <v>14</v>
      </c>
      <c r="H1288" s="11" t="s">
        <v>3130</v>
      </c>
      <c r="I1288" s="59"/>
      <c r="J1288" s="122"/>
      <c r="K1288" s="123"/>
      <c r="L1288" s="60"/>
      <c r="M1288" s="115"/>
      <c r="N1288" s="8"/>
      <c r="Q1288" s="8"/>
      <c r="R1288" s="99"/>
      <c r="S1288" s="27"/>
      <c r="T1288" s="27"/>
    </row>
    <row r="1289" spans="1:20" ht="13.4" customHeight="1" x14ac:dyDescent="1.1000000000000001">
      <c r="A1289" s="84">
        <v>643</v>
      </c>
      <c r="B1289" s="4" t="s">
        <v>2987</v>
      </c>
      <c r="C1289" s="10" t="s">
        <v>2872</v>
      </c>
      <c r="D1289" s="2">
        <v>178</v>
      </c>
      <c r="E1289" s="45" t="s">
        <v>3131</v>
      </c>
      <c r="F1289" s="25"/>
      <c r="G1289" s="47" t="s">
        <v>14</v>
      </c>
      <c r="H1289" s="11" t="s">
        <v>4571</v>
      </c>
      <c r="I1289" s="59"/>
      <c r="J1289" s="122"/>
      <c r="K1289" s="123"/>
      <c r="L1289" s="60"/>
      <c r="M1289" s="115"/>
      <c r="N1289" s="8"/>
      <c r="Q1289" s="8"/>
      <c r="R1289" s="99"/>
      <c r="S1289" s="27"/>
      <c r="T1289" s="27"/>
    </row>
    <row r="1290" spans="1:20" ht="13.4" customHeight="1" x14ac:dyDescent="1.1000000000000001">
      <c r="A1290" s="84">
        <v>642</v>
      </c>
      <c r="B1290" s="4" t="s">
        <v>2987</v>
      </c>
      <c r="C1290" s="10" t="s">
        <v>2872</v>
      </c>
      <c r="D1290" s="2">
        <v>177</v>
      </c>
      <c r="E1290" s="45" t="s">
        <v>3132</v>
      </c>
      <c r="F1290" s="25"/>
      <c r="G1290" s="47" t="s">
        <v>14</v>
      </c>
      <c r="H1290" s="11" t="s">
        <v>3133</v>
      </c>
      <c r="I1290" s="59"/>
      <c r="J1290" s="122"/>
      <c r="K1290" s="123"/>
      <c r="L1290" s="60"/>
      <c r="M1290" s="115"/>
      <c r="N1290" s="8"/>
      <c r="Q1290" s="8"/>
      <c r="R1290" s="99"/>
      <c r="S1290" s="27"/>
      <c r="T1290" s="27"/>
    </row>
    <row r="1291" spans="1:20" ht="13.4" customHeight="1" x14ac:dyDescent="1.1000000000000001">
      <c r="A1291" s="84">
        <v>641</v>
      </c>
      <c r="B1291" s="4" t="s">
        <v>3134</v>
      </c>
      <c r="C1291" s="10" t="s">
        <v>2872</v>
      </c>
      <c r="D1291" s="2">
        <v>176</v>
      </c>
      <c r="E1291" s="45" t="s">
        <v>3135</v>
      </c>
      <c r="F1291" s="25"/>
      <c r="G1291" s="47" t="s">
        <v>14</v>
      </c>
      <c r="H1291" s="11" t="s">
        <v>3136</v>
      </c>
      <c r="I1291" s="59"/>
      <c r="J1291" s="122"/>
      <c r="K1291" s="123"/>
      <c r="L1291" s="60"/>
      <c r="M1291" s="115"/>
      <c r="N1291" s="8"/>
      <c r="Q1291" s="8"/>
      <c r="R1291" s="99"/>
      <c r="S1291" s="27"/>
      <c r="T1291" s="27"/>
    </row>
    <row r="1292" spans="1:20" ht="13.4" customHeight="1" x14ac:dyDescent="1.1000000000000001">
      <c r="A1292" s="84">
        <v>640</v>
      </c>
      <c r="B1292" s="4" t="s">
        <v>3134</v>
      </c>
      <c r="C1292" s="10" t="s">
        <v>2872</v>
      </c>
      <c r="D1292" s="2">
        <v>175</v>
      </c>
      <c r="E1292" s="45" t="s">
        <v>3137</v>
      </c>
      <c r="F1292" s="25"/>
      <c r="G1292" s="47" t="s">
        <v>14</v>
      </c>
      <c r="H1292" s="11" t="s">
        <v>3138</v>
      </c>
      <c r="I1292" s="59"/>
      <c r="J1292" s="122"/>
      <c r="K1292" s="123"/>
      <c r="L1292" s="60"/>
      <c r="M1292" s="115"/>
      <c r="N1292" s="8"/>
      <c r="Q1292" s="8"/>
      <c r="R1292" s="99"/>
      <c r="S1292" s="27"/>
      <c r="T1292" s="27"/>
    </row>
    <row r="1293" spans="1:20" ht="13.4" customHeight="1" x14ac:dyDescent="1.1000000000000001">
      <c r="A1293" s="84">
        <v>639</v>
      </c>
      <c r="B1293" s="4" t="s">
        <v>3134</v>
      </c>
      <c r="C1293" s="10" t="s">
        <v>2872</v>
      </c>
      <c r="D1293" s="2">
        <v>174</v>
      </c>
      <c r="E1293" s="45" t="s">
        <v>3139</v>
      </c>
      <c r="F1293" s="25"/>
      <c r="G1293" s="47" t="s">
        <v>14</v>
      </c>
      <c r="H1293" s="11" t="s">
        <v>3140</v>
      </c>
      <c r="I1293" s="59"/>
      <c r="J1293" s="122"/>
      <c r="K1293" s="123"/>
      <c r="L1293" s="60"/>
      <c r="M1293" s="115"/>
      <c r="N1293" s="8"/>
      <c r="Q1293" s="8"/>
      <c r="R1293" s="99"/>
      <c r="S1293" s="27"/>
      <c r="T1293" s="27"/>
    </row>
    <row r="1294" spans="1:20" ht="13.4" customHeight="1" x14ac:dyDescent="1.1000000000000001">
      <c r="A1294" s="84">
        <v>638</v>
      </c>
      <c r="B1294" s="4" t="s">
        <v>3134</v>
      </c>
      <c r="C1294" s="10" t="s">
        <v>2872</v>
      </c>
      <c r="D1294" s="2">
        <v>173</v>
      </c>
      <c r="E1294" s="45" t="s">
        <v>3141</v>
      </c>
      <c r="F1294" s="25"/>
      <c r="G1294" s="47" t="s">
        <v>14</v>
      </c>
      <c r="H1294" s="11" t="s">
        <v>3142</v>
      </c>
      <c r="I1294" s="59"/>
      <c r="J1294" s="122"/>
      <c r="K1294" s="123"/>
      <c r="L1294" s="60"/>
      <c r="M1294" s="115"/>
      <c r="N1294" s="8"/>
      <c r="Q1294" s="8"/>
      <c r="R1294" s="99"/>
      <c r="S1294" s="27"/>
      <c r="T1294" s="27"/>
    </row>
    <row r="1295" spans="1:20" ht="13.4" customHeight="1" x14ac:dyDescent="1.1000000000000001">
      <c r="A1295" s="84">
        <v>637</v>
      </c>
      <c r="B1295" s="4" t="s">
        <v>3134</v>
      </c>
      <c r="C1295" s="10" t="s">
        <v>2872</v>
      </c>
      <c r="D1295" s="2">
        <v>172</v>
      </c>
      <c r="E1295" s="45" t="s">
        <v>3143</v>
      </c>
      <c r="F1295" s="25"/>
      <c r="G1295" s="47" t="s">
        <v>14</v>
      </c>
      <c r="H1295" s="11" t="s">
        <v>3144</v>
      </c>
      <c r="I1295" s="59"/>
      <c r="J1295" s="122"/>
      <c r="K1295" s="123"/>
      <c r="L1295" s="60"/>
      <c r="M1295" s="115"/>
      <c r="N1295" s="8"/>
      <c r="Q1295" s="8"/>
      <c r="R1295" s="99"/>
      <c r="S1295" s="27"/>
      <c r="T1295" s="27"/>
    </row>
    <row r="1296" spans="1:20" ht="13.4" customHeight="1" x14ac:dyDescent="1.1000000000000001">
      <c r="A1296" s="84">
        <v>636</v>
      </c>
      <c r="B1296" s="4" t="s">
        <v>3134</v>
      </c>
      <c r="C1296" s="10" t="s">
        <v>2872</v>
      </c>
      <c r="D1296" s="2">
        <v>171</v>
      </c>
      <c r="E1296" s="45" t="s">
        <v>3145</v>
      </c>
      <c r="F1296" s="25"/>
      <c r="G1296" s="47" t="s">
        <v>14</v>
      </c>
      <c r="H1296" s="11" t="s">
        <v>3146</v>
      </c>
      <c r="I1296" s="59"/>
      <c r="J1296" s="122"/>
      <c r="K1296" s="123"/>
      <c r="L1296" s="60"/>
      <c r="M1296" s="115"/>
      <c r="N1296" s="8"/>
      <c r="Q1296" s="8"/>
      <c r="R1296" s="99"/>
      <c r="S1296" s="27"/>
      <c r="T1296" s="27"/>
    </row>
    <row r="1297" spans="1:20" ht="13.4" customHeight="1" x14ac:dyDescent="1.1000000000000001">
      <c r="A1297" s="84">
        <v>635</v>
      </c>
      <c r="B1297" s="4" t="s">
        <v>3134</v>
      </c>
      <c r="C1297" s="10" t="s">
        <v>2872</v>
      </c>
      <c r="D1297" s="2">
        <v>170</v>
      </c>
      <c r="E1297" s="45" t="s">
        <v>3147</v>
      </c>
      <c r="F1297" s="25"/>
      <c r="G1297" s="47" t="s">
        <v>14</v>
      </c>
      <c r="H1297" s="11" t="s">
        <v>3148</v>
      </c>
      <c r="I1297" s="59"/>
      <c r="J1297" s="122"/>
      <c r="K1297" s="123"/>
      <c r="L1297" s="60"/>
      <c r="M1297" s="115"/>
      <c r="N1297" s="8"/>
      <c r="Q1297" s="8"/>
      <c r="R1297" s="99"/>
      <c r="S1297" s="27"/>
      <c r="T1297" s="27"/>
    </row>
    <row r="1298" spans="1:20" ht="13.4" customHeight="1" x14ac:dyDescent="1.1000000000000001">
      <c r="A1298" s="84">
        <v>634</v>
      </c>
      <c r="B1298" s="4" t="s">
        <v>3134</v>
      </c>
      <c r="C1298" s="10" t="s">
        <v>2872</v>
      </c>
      <c r="D1298" s="2">
        <v>169</v>
      </c>
      <c r="E1298" s="45" t="s">
        <v>3149</v>
      </c>
      <c r="F1298" s="25"/>
      <c r="G1298" s="47" t="s">
        <v>14</v>
      </c>
      <c r="H1298" s="11" t="s">
        <v>3150</v>
      </c>
      <c r="I1298" s="59"/>
      <c r="J1298" s="122"/>
      <c r="K1298" s="123"/>
      <c r="L1298" s="60"/>
      <c r="M1298" s="115"/>
      <c r="N1298" s="8"/>
      <c r="Q1298" s="8"/>
      <c r="R1298" s="99"/>
      <c r="S1298" s="27"/>
      <c r="T1298" s="27"/>
    </row>
    <row r="1299" spans="1:20" ht="13.4" customHeight="1" x14ac:dyDescent="1.1000000000000001">
      <c r="A1299" s="84">
        <v>633</v>
      </c>
      <c r="B1299" s="4" t="s">
        <v>3134</v>
      </c>
      <c r="C1299" s="10" t="s">
        <v>2872</v>
      </c>
      <c r="D1299" s="2">
        <v>168</v>
      </c>
      <c r="E1299" s="45" t="s">
        <v>3151</v>
      </c>
      <c r="F1299" s="25"/>
      <c r="G1299" s="47" t="s">
        <v>14</v>
      </c>
      <c r="H1299" s="11" t="s">
        <v>3152</v>
      </c>
      <c r="I1299" s="59"/>
      <c r="J1299" s="122"/>
      <c r="K1299" s="123"/>
      <c r="L1299" s="60"/>
      <c r="M1299" s="115"/>
      <c r="N1299" s="8"/>
      <c r="Q1299" s="8"/>
      <c r="R1299" s="99"/>
      <c r="S1299" s="27"/>
      <c r="T1299" s="27"/>
    </row>
    <row r="1300" spans="1:20" ht="13.4" customHeight="1" x14ac:dyDescent="1.1000000000000001">
      <c r="A1300" s="84">
        <v>632</v>
      </c>
      <c r="B1300" s="4" t="s">
        <v>3134</v>
      </c>
      <c r="C1300" s="10" t="s">
        <v>2872</v>
      </c>
      <c r="D1300" s="2">
        <v>167</v>
      </c>
      <c r="E1300" s="45" t="s">
        <v>3153</v>
      </c>
      <c r="F1300" s="25"/>
      <c r="G1300" s="47" t="s">
        <v>14</v>
      </c>
      <c r="H1300" s="16" t="s">
        <v>3154</v>
      </c>
      <c r="I1300" s="59"/>
      <c r="J1300" s="122"/>
      <c r="K1300" s="123"/>
      <c r="L1300" s="60"/>
      <c r="M1300" s="115"/>
      <c r="N1300" s="17"/>
      <c r="Q1300" s="17"/>
      <c r="R1300" s="101"/>
      <c r="S1300" s="27"/>
      <c r="T1300" s="27"/>
    </row>
    <row r="1301" spans="1:20" ht="13.4" customHeight="1" x14ac:dyDescent="1.1000000000000001">
      <c r="A1301" s="84">
        <v>631</v>
      </c>
      <c r="B1301" s="4" t="s">
        <v>3134</v>
      </c>
      <c r="C1301" s="10" t="s">
        <v>2872</v>
      </c>
      <c r="D1301" s="2">
        <v>166</v>
      </c>
      <c r="E1301" s="45" t="s">
        <v>3155</v>
      </c>
      <c r="F1301" s="25"/>
      <c r="G1301" s="47" t="s">
        <v>14</v>
      </c>
      <c r="H1301" s="11" t="s">
        <v>3156</v>
      </c>
      <c r="I1301" s="59"/>
      <c r="J1301" s="122"/>
      <c r="K1301" s="123"/>
      <c r="L1301" s="60"/>
      <c r="M1301" s="115"/>
      <c r="N1301" s="8"/>
      <c r="Q1301" s="8"/>
      <c r="R1301" s="99"/>
      <c r="S1301" s="27"/>
      <c r="T1301" s="27"/>
    </row>
    <row r="1302" spans="1:20" ht="13.4" customHeight="1" x14ac:dyDescent="1.1000000000000001">
      <c r="A1302" s="84">
        <v>630</v>
      </c>
      <c r="B1302" s="4" t="s">
        <v>3134</v>
      </c>
      <c r="C1302" s="10" t="s">
        <v>2872</v>
      </c>
      <c r="D1302" s="2">
        <v>165</v>
      </c>
      <c r="E1302" s="45" t="s">
        <v>3157</v>
      </c>
      <c r="F1302" s="25"/>
      <c r="G1302" s="47" t="s">
        <v>14</v>
      </c>
      <c r="H1302" s="11" t="s">
        <v>3158</v>
      </c>
      <c r="I1302" s="59"/>
      <c r="J1302" s="122"/>
      <c r="K1302" s="123"/>
      <c r="L1302" s="60"/>
      <c r="M1302" s="115"/>
      <c r="N1302" s="8"/>
      <c r="Q1302" s="8"/>
      <c r="R1302" s="99"/>
      <c r="S1302" s="27"/>
      <c r="T1302" s="27"/>
    </row>
    <row r="1303" spans="1:20" ht="13.4" customHeight="1" x14ac:dyDescent="1.1000000000000001">
      <c r="A1303" s="84">
        <v>629</v>
      </c>
      <c r="B1303" s="4" t="s">
        <v>3134</v>
      </c>
      <c r="C1303" s="10" t="s">
        <v>2872</v>
      </c>
      <c r="D1303" s="2">
        <v>164</v>
      </c>
      <c r="E1303" s="45" t="s">
        <v>3159</v>
      </c>
      <c r="F1303" s="25"/>
      <c r="G1303" s="47" t="s">
        <v>14</v>
      </c>
      <c r="H1303" s="11" t="s">
        <v>3160</v>
      </c>
      <c r="I1303" s="59"/>
      <c r="J1303" s="122"/>
      <c r="K1303" s="123"/>
      <c r="L1303" s="60"/>
      <c r="M1303" s="115"/>
      <c r="N1303" s="8"/>
      <c r="Q1303" s="8"/>
      <c r="R1303" s="99"/>
      <c r="S1303" s="27"/>
      <c r="T1303" s="27"/>
    </row>
    <row r="1304" spans="1:20" ht="13.4" customHeight="1" x14ac:dyDescent="1.1000000000000001">
      <c r="A1304" s="84">
        <v>628</v>
      </c>
      <c r="B1304" s="4" t="s">
        <v>3134</v>
      </c>
      <c r="C1304" s="10" t="s">
        <v>2872</v>
      </c>
      <c r="D1304" s="2">
        <v>163</v>
      </c>
      <c r="E1304" s="45" t="s">
        <v>3161</v>
      </c>
      <c r="F1304" s="25"/>
      <c r="G1304" s="47" t="s">
        <v>14</v>
      </c>
      <c r="H1304" s="11" t="s">
        <v>3162</v>
      </c>
      <c r="I1304" s="59"/>
      <c r="J1304" s="122"/>
      <c r="K1304" s="123"/>
      <c r="L1304" s="60"/>
      <c r="M1304" s="115"/>
      <c r="N1304" s="8"/>
      <c r="Q1304" s="8"/>
      <c r="R1304" s="99"/>
      <c r="S1304" s="27"/>
      <c r="T1304" s="27"/>
    </row>
    <row r="1305" spans="1:20" ht="13.4" customHeight="1" x14ac:dyDescent="1.1000000000000001">
      <c r="A1305" s="84">
        <v>627</v>
      </c>
      <c r="B1305" s="4" t="s">
        <v>3134</v>
      </c>
      <c r="C1305" s="10" t="s">
        <v>2872</v>
      </c>
      <c r="D1305" s="2">
        <v>162</v>
      </c>
      <c r="E1305" s="45" t="s">
        <v>3163</v>
      </c>
      <c r="F1305" s="25"/>
      <c r="G1305" s="47" t="s">
        <v>14</v>
      </c>
      <c r="H1305" s="11" t="s">
        <v>3164</v>
      </c>
      <c r="I1305" s="59"/>
      <c r="J1305" s="122"/>
      <c r="K1305" s="123"/>
      <c r="L1305" s="60"/>
      <c r="M1305" s="115"/>
      <c r="N1305" s="8"/>
      <c r="Q1305" s="8"/>
      <c r="R1305" s="99"/>
      <c r="S1305" s="27"/>
      <c r="T1305" s="27"/>
    </row>
    <row r="1306" spans="1:20" ht="13.4" customHeight="1" x14ac:dyDescent="1.1000000000000001">
      <c r="A1306" s="84">
        <v>626</v>
      </c>
      <c r="B1306" s="4" t="s">
        <v>3134</v>
      </c>
      <c r="C1306" s="10" t="s">
        <v>2872</v>
      </c>
      <c r="D1306" s="2">
        <v>161</v>
      </c>
      <c r="E1306" s="45" t="s">
        <v>3165</v>
      </c>
      <c r="F1306" s="25"/>
      <c r="G1306" s="47" t="s">
        <v>14</v>
      </c>
      <c r="H1306" s="11" t="s">
        <v>3166</v>
      </c>
      <c r="I1306" s="59"/>
      <c r="J1306" s="122"/>
      <c r="K1306" s="123"/>
      <c r="L1306" s="60"/>
      <c r="M1306" s="115"/>
      <c r="N1306" s="8"/>
      <c r="Q1306" s="8"/>
      <c r="R1306" s="99"/>
      <c r="S1306" s="27"/>
      <c r="T1306" s="27"/>
    </row>
    <row r="1307" spans="1:20" ht="13.4" customHeight="1" x14ac:dyDescent="1.1000000000000001">
      <c r="A1307" s="84">
        <v>625</v>
      </c>
      <c r="B1307" s="4" t="s">
        <v>3134</v>
      </c>
      <c r="C1307" s="10" t="s">
        <v>2872</v>
      </c>
      <c r="D1307" s="2">
        <v>160</v>
      </c>
      <c r="E1307" s="45" t="s">
        <v>3167</v>
      </c>
      <c r="F1307" s="25"/>
      <c r="G1307" s="47" t="s">
        <v>14</v>
      </c>
      <c r="H1307" s="11" t="s">
        <v>3168</v>
      </c>
      <c r="I1307" s="59"/>
      <c r="J1307" s="122"/>
      <c r="K1307" s="123"/>
      <c r="L1307" s="60"/>
      <c r="M1307" s="115"/>
      <c r="N1307" s="8"/>
      <c r="Q1307" s="8"/>
      <c r="R1307" s="99"/>
      <c r="S1307" s="27"/>
      <c r="T1307" s="27"/>
    </row>
    <row r="1308" spans="1:20" ht="13.4" customHeight="1" x14ac:dyDescent="1.1000000000000001">
      <c r="A1308" s="84">
        <v>624</v>
      </c>
      <c r="B1308" s="4" t="s">
        <v>3134</v>
      </c>
      <c r="C1308" s="10" t="s">
        <v>2872</v>
      </c>
      <c r="D1308" s="2">
        <v>159</v>
      </c>
      <c r="E1308" s="45" t="s">
        <v>3169</v>
      </c>
      <c r="F1308" s="25"/>
      <c r="G1308" s="47" t="s">
        <v>14</v>
      </c>
      <c r="H1308" s="16" t="s">
        <v>3170</v>
      </c>
      <c r="I1308" s="59"/>
      <c r="J1308" s="122"/>
      <c r="K1308" s="123"/>
      <c r="L1308" s="60"/>
      <c r="M1308" s="115"/>
      <c r="N1308" s="17"/>
      <c r="Q1308" s="17"/>
      <c r="R1308" s="101"/>
      <c r="S1308" s="27"/>
      <c r="T1308" s="27"/>
    </row>
    <row r="1309" spans="1:20" ht="13.4" customHeight="1" x14ac:dyDescent="1.1000000000000001">
      <c r="A1309" s="84">
        <v>623</v>
      </c>
      <c r="B1309" s="4" t="s">
        <v>3134</v>
      </c>
      <c r="C1309" s="10" t="s">
        <v>2872</v>
      </c>
      <c r="D1309" s="2">
        <v>158</v>
      </c>
      <c r="E1309" s="45" t="s">
        <v>3171</v>
      </c>
      <c r="F1309" s="25"/>
      <c r="G1309" s="47" t="s">
        <v>14</v>
      </c>
      <c r="H1309" s="11" t="s">
        <v>3172</v>
      </c>
      <c r="I1309" s="59"/>
      <c r="J1309" s="122"/>
      <c r="K1309" s="123"/>
      <c r="L1309" s="60"/>
      <c r="M1309" s="115"/>
      <c r="N1309" s="8"/>
      <c r="Q1309" s="8"/>
      <c r="R1309" s="99"/>
      <c r="S1309" s="27"/>
      <c r="T1309" s="27"/>
    </row>
    <row r="1310" spans="1:20" ht="13.4" customHeight="1" x14ac:dyDescent="1.1000000000000001">
      <c r="A1310" s="84">
        <v>622</v>
      </c>
      <c r="B1310" s="4" t="s">
        <v>3134</v>
      </c>
      <c r="C1310" s="10" t="s">
        <v>2872</v>
      </c>
      <c r="D1310" s="2">
        <v>157</v>
      </c>
      <c r="E1310" s="45" t="s">
        <v>3173</v>
      </c>
      <c r="F1310" s="25"/>
      <c r="G1310" s="47" t="s">
        <v>14</v>
      </c>
      <c r="H1310" s="11" t="s">
        <v>3174</v>
      </c>
      <c r="I1310" s="59"/>
      <c r="J1310" s="122"/>
      <c r="K1310" s="123"/>
      <c r="L1310" s="60"/>
      <c r="M1310" s="115"/>
      <c r="N1310" s="8"/>
      <c r="Q1310" s="8"/>
      <c r="R1310" s="99"/>
      <c r="S1310" s="27"/>
      <c r="T1310" s="27"/>
    </row>
    <row r="1311" spans="1:20" ht="13.4" customHeight="1" x14ac:dyDescent="1.1000000000000001">
      <c r="A1311" s="84">
        <v>621</v>
      </c>
      <c r="B1311" s="4" t="s">
        <v>3134</v>
      </c>
      <c r="C1311" s="10" t="s">
        <v>2872</v>
      </c>
      <c r="D1311" s="2">
        <v>156</v>
      </c>
      <c r="E1311" s="45" t="s">
        <v>3175</v>
      </c>
      <c r="F1311" s="25"/>
      <c r="G1311" s="47" t="s">
        <v>14</v>
      </c>
      <c r="H1311" s="11" t="s">
        <v>3176</v>
      </c>
      <c r="I1311" s="59"/>
      <c r="J1311" s="122"/>
      <c r="K1311" s="123"/>
      <c r="L1311" s="60"/>
      <c r="M1311" s="115"/>
      <c r="N1311" s="8"/>
      <c r="Q1311" s="8"/>
      <c r="R1311" s="99"/>
      <c r="S1311" s="27"/>
      <c r="T1311" s="27"/>
    </row>
    <row r="1312" spans="1:20" ht="13.4" customHeight="1" x14ac:dyDescent="1.1000000000000001">
      <c r="A1312" s="84">
        <v>620</v>
      </c>
      <c r="B1312" s="4" t="s">
        <v>3134</v>
      </c>
      <c r="C1312" s="10" t="s">
        <v>2872</v>
      </c>
      <c r="D1312" s="2">
        <v>155</v>
      </c>
      <c r="E1312" s="45" t="s">
        <v>3177</v>
      </c>
      <c r="F1312" s="25"/>
      <c r="G1312" s="47" t="s">
        <v>14</v>
      </c>
      <c r="H1312" s="11" t="s">
        <v>4961</v>
      </c>
      <c r="I1312" s="59"/>
      <c r="J1312" s="122"/>
      <c r="K1312" s="123"/>
      <c r="L1312" s="60"/>
      <c r="M1312" s="115"/>
      <c r="N1312" s="8"/>
      <c r="Q1312" s="8"/>
      <c r="R1312" s="99"/>
      <c r="S1312" s="27"/>
      <c r="T1312" s="27"/>
    </row>
    <row r="1313" spans="1:20" ht="13.4" customHeight="1" x14ac:dyDescent="1.1000000000000001">
      <c r="A1313" s="84">
        <v>619</v>
      </c>
      <c r="B1313" s="4" t="s">
        <v>3134</v>
      </c>
      <c r="C1313" s="10" t="s">
        <v>2872</v>
      </c>
      <c r="D1313" s="2">
        <v>154</v>
      </c>
      <c r="E1313" s="45" t="s">
        <v>3178</v>
      </c>
      <c r="F1313" s="25"/>
      <c r="G1313" s="47" t="s">
        <v>14</v>
      </c>
      <c r="H1313" s="11" t="s">
        <v>3179</v>
      </c>
      <c r="I1313" s="59"/>
      <c r="J1313" s="122"/>
      <c r="K1313" s="123"/>
      <c r="L1313" s="60"/>
      <c r="M1313" s="115"/>
      <c r="N1313" s="8"/>
      <c r="Q1313" s="8"/>
      <c r="R1313" s="99"/>
      <c r="S1313" s="27"/>
      <c r="T1313" s="27"/>
    </row>
    <row r="1314" spans="1:20" ht="13.4" customHeight="1" x14ac:dyDescent="1.1000000000000001">
      <c r="A1314" s="84">
        <v>618</v>
      </c>
      <c r="B1314" s="4" t="s">
        <v>3134</v>
      </c>
      <c r="C1314" s="10" t="s">
        <v>2872</v>
      </c>
      <c r="D1314" s="2">
        <v>153</v>
      </c>
      <c r="E1314" s="45" t="s">
        <v>3180</v>
      </c>
      <c r="F1314" s="25"/>
      <c r="G1314" s="47" t="s">
        <v>14</v>
      </c>
      <c r="H1314" s="11" t="s">
        <v>3181</v>
      </c>
      <c r="I1314" s="59"/>
      <c r="J1314" s="122"/>
      <c r="K1314" s="123"/>
      <c r="L1314" s="60"/>
      <c r="M1314" s="115"/>
      <c r="N1314" s="8"/>
      <c r="Q1314" s="8"/>
      <c r="R1314" s="99"/>
      <c r="S1314" s="27"/>
      <c r="T1314" s="27"/>
    </row>
    <row r="1315" spans="1:20" ht="13.4" customHeight="1" x14ac:dyDescent="1.1000000000000001">
      <c r="A1315" s="84">
        <v>617</v>
      </c>
      <c r="B1315" s="4" t="s">
        <v>3134</v>
      </c>
      <c r="C1315" s="10" t="s">
        <v>2872</v>
      </c>
      <c r="D1315" s="2">
        <v>152</v>
      </c>
      <c r="E1315" s="45" t="s">
        <v>3182</v>
      </c>
      <c r="F1315" s="25"/>
      <c r="G1315" s="47" t="s">
        <v>14</v>
      </c>
      <c r="H1315" s="11" t="s">
        <v>3183</v>
      </c>
      <c r="I1315" s="59"/>
      <c r="J1315" s="122"/>
      <c r="K1315" s="123"/>
      <c r="L1315" s="60"/>
      <c r="M1315" s="115"/>
      <c r="N1315" s="8"/>
      <c r="Q1315" s="8"/>
      <c r="R1315" s="99"/>
      <c r="S1315" s="27"/>
      <c r="T1315" s="27"/>
    </row>
    <row r="1316" spans="1:20" ht="13.4" customHeight="1" x14ac:dyDescent="1.1000000000000001">
      <c r="A1316" s="84">
        <v>616</v>
      </c>
      <c r="B1316" s="4" t="s">
        <v>3134</v>
      </c>
      <c r="C1316" s="10" t="s">
        <v>2872</v>
      </c>
      <c r="D1316" s="2">
        <v>151</v>
      </c>
      <c r="E1316" s="45" t="s">
        <v>3184</v>
      </c>
      <c r="F1316" s="25"/>
      <c r="G1316" s="47" t="s">
        <v>14</v>
      </c>
      <c r="H1316" s="11" t="s">
        <v>3185</v>
      </c>
      <c r="I1316" s="59"/>
      <c r="J1316" s="122"/>
      <c r="K1316" s="123"/>
      <c r="L1316" s="60"/>
      <c r="M1316" s="115"/>
      <c r="N1316" s="8"/>
      <c r="Q1316" s="8"/>
      <c r="R1316" s="99"/>
      <c r="S1316" s="27"/>
      <c r="T1316" s="27"/>
    </row>
    <row r="1317" spans="1:20" ht="13.4" customHeight="1" x14ac:dyDescent="1.1000000000000001">
      <c r="A1317" s="84">
        <v>615</v>
      </c>
      <c r="B1317" s="4" t="s">
        <v>3134</v>
      </c>
      <c r="C1317" s="10" t="s">
        <v>2872</v>
      </c>
      <c r="D1317" s="2">
        <v>150</v>
      </c>
      <c r="E1317" s="45" t="s">
        <v>3186</v>
      </c>
      <c r="F1317" s="25"/>
      <c r="G1317" s="47" t="s">
        <v>14</v>
      </c>
      <c r="H1317" s="11" t="s">
        <v>3187</v>
      </c>
      <c r="I1317" s="59"/>
      <c r="J1317" s="122"/>
      <c r="K1317" s="123"/>
      <c r="L1317" s="60"/>
      <c r="M1317" s="115"/>
      <c r="N1317" s="8"/>
      <c r="Q1317" s="8"/>
      <c r="R1317" s="99"/>
      <c r="S1317" s="27"/>
      <c r="T1317" s="27"/>
    </row>
    <row r="1318" spans="1:20" ht="13.4" customHeight="1" x14ac:dyDescent="1.1000000000000001">
      <c r="A1318" s="84">
        <v>614</v>
      </c>
      <c r="B1318" s="4" t="s">
        <v>3134</v>
      </c>
      <c r="C1318" s="10" t="s">
        <v>2872</v>
      </c>
      <c r="D1318" s="2">
        <v>149</v>
      </c>
      <c r="E1318" s="45" t="s">
        <v>3188</v>
      </c>
      <c r="F1318" s="25"/>
      <c r="G1318" s="47" t="s">
        <v>14</v>
      </c>
      <c r="H1318" s="11" t="s">
        <v>3189</v>
      </c>
      <c r="I1318" s="59"/>
      <c r="J1318" s="122"/>
      <c r="K1318" s="123"/>
      <c r="L1318" s="60"/>
      <c r="M1318" s="115"/>
      <c r="N1318" s="8"/>
      <c r="Q1318" s="8"/>
      <c r="R1318" s="99"/>
      <c r="S1318" s="27"/>
      <c r="T1318" s="27"/>
    </row>
    <row r="1319" spans="1:20" ht="13.4" customHeight="1" x14ac:dyDescent="1.1000000000000001">
      <c r="A1319" s="84">
        <v>613</v>
      </c>
      <c r="B1319" s="4" t="s">
        <v>3134</v>
      </c>
      <c r="C1319" s="10" t="s">
        <v>2872</v>
      </c>
      <c r="D1319" s="2">
        <v>148</v>
      </c>
      <c r="E1319" s="45" t="s">
        <v>3190</v>
      </c>
      <c r="F1319" s="25"/>
      <c r="G1319" s="47" t="s">
        <v>14</v>
      </c>
      <c r="H1319" s="11" t="s">
        <v>3191</v>
      </c>
      <c r="I1319" s="59"/>
      <c r="J1319" s="122"/>
      <c r="K1319" s="123"/>
      <c r="L1319" s="60"/>
      <c r="M1319" s="115"/>
      <c r="N1319" s="8"/>
      <c r="Q1319" s="8"/>
      <c r="R1319" s="99"/>
      <c r="S1319" s="27"/>
      <c r="T1319" s="27"/>
    </row>
    <row r="1320" spans="1:20" ht="13.4" customHeight="1" x14ac:dyDescent="1.1000000000000001">
      <c r="A1320" s="84">
        <v>612</v>
      </c>
      <c r="B1320" s="4" t="s">
        <v>3134</v>
      </c>
      <c r="C1320" s="10" t="s">
        <v>2872</v>
      </c>
      <c r="D1320" s="2">
        <v>147</v>
      </c>
      <c r="E1320" s="45" t="s">
        <v>3192</v>
      </c>
      <c r="F1320" s="25"/>
      <c r="G1320" s="47" t="s">
        <v>14</v>
      </c>
      <c r="H1320" s="11" t="s">
        <v>3193</v>
      </c>
      <c r="I1320" s="59"/>
      <c r="J1320" s="122"/>
      <c r="K1320" s="123"/>
      <c r="L1320" s="60"/>
      <c r="M1320" s="115"/>
      <c r="N1320" s="8"/>
      <c r="Q1320" s="8"/>
      <c r="R1320" s="99"/>
      <c r="S1320" s="27"/>
      <c r="T1320" s="27"/>
    </row>
    <row r="1321" spans="1:20" ht="13.4" customHeight="1" x14ac:dyDescent="1.1000000000000001">
      <c r="A1321" s="84">
        <v>611</v>
      </c>
      <c r="B1321" s="4" t="s">
        <v>3134</v>
      </c>
      <c r="C1321" s="10" t="s">
        <v>2872</v>
      </c>
      <c r="D1321" s="2">
        <v>146</v>
      </c>
      <c r="E1321" s="45" t="s">
        <v>3194</v>
      </c>
      <c r="F1321" s="25"/>
      <c r="G1321" s="47" t="s">
        <v>14</v>
      </c>
      <c r="H1321" s="11" t="s">
        <v>3195</v>
      </c>
      <c r="I1321" s="59"/>
      <c r="J1321" s="122"/>
      <c r="K1321" s="123"/>
      <c r="L1321" s="60"/>
      <c r="M1321" s="115"/>
      <c r="N1321" s="8"/>
      <c r="Q1321" s="8"/>
      <c r="R1321" s="99"/>
      <c r="S1321" s="27"/>
      <c r="T1321" s="27"/>
    </row>
    <row r="1322" spans="1:20" ht="13.4" customHeight="1" x14ac:dyDescent="1.1000000000000001">
      <c r="A1322" s="84">
        <v>610</v>
      </c>
      <c r="B1322" s="4" t="s">
        <v>3134</v>
      </c>
      <c r="C1322" s="10" t="s">
        <v>2872</v>
      </c>
      <c r="D1322" s="2">
        <v>145</v>
      </c>
      <c r="E1322" s="45" t="s">
        <v>3196</v>
      </c>
      <c r="F1322" s="25"/>
      <c r="G1322" s="47" t="s">
        <v>14</v>
      </c>
      <c r="H1322" s="11" t="s">
        <v>3197</v>
      </c>
      <c r="I1322" s="59"/>
      <c r="J1322" s="122"/>
      <c r="K1322" s="123"/>
      <c r="L1322" s="60"/>
      <c r="M1322" s="115"/>
      <c r="N1322" s="8"/>
      <c r="Q1322" s="8"/>
      <c r="R1322" s="99"/>
      <c r="S1322" s="27"/>
      <c r="T1322" s="27"/>
    </row>
    <row r="1323" spans="1:20" ht="13.4" customHeight="1" x14ac:dyDescent="1.1000000000000001">
      <c r="A1323" s="84">
        <v>609</v>
      </c>
      <c r="B1323" s="4" t="s">
        <v>3134</v>
      </c>
      <c r="C1323" s="10" t="s">
        <v>2872</v>
      </c>
      <c r="D1323" s="2">
        <v>144</v>
      </c>
      <c r="E1323" s="45" t="s">
        <v>3198</v>
      </c>
      <c r="F1323" s="25"/>
      <c r="G1323" s="47" t="s">
        <v>14</v>
      </c>
      <c r="H1323" s="11" t="s">
        <v>3199</v>
      </c>
      <c r="I1323" s="59"/>
      <c r="J1323" s="122"/>
      <c r="K1323" s="123"/>
      <c r="L1323" s="60"/>
      <c r="M1323" s="115"/>
      <c r="N1323" s="8"/>
      <c r="Q1323" s="8"/>
      <c r="R1323" s="99"/>
      <c r="S1323" s="27"/>
      <c r="T1323" s="27"/>
    </row>
    <row r="1324" spans="1:20" ht="13.4" customHeight="1" x14ac:dyDescent="1.1000000000000001">
      <c r="A1324" s="84">
        <v>608</v>
      </c>
      <c r="B1324" s="4" t="s">
        <v>3134</v>
      </c>
      <c r="C1324" s="10" t="s">
        <v>2872</v>
      </c>
      <c r="D1324" s="2">
        <v>143</v>
      </c>
      <c r="E1324" s="45" t="s">
        <v>3200</v>
      </c>
      <c r="F1324" s="25"/>
      <c r="G1324" s="47" t="s">
        <v>14</v>
      </c>
      <c r="H1324" s="11" t="s">
        <v>3201</v>
      </c>
      <c r="I1324" s="59"/>
      <c r="J1324" s="122"/>
      <c r="K1324" s="123"/>
      <c r="L1324" s="60"/>
      <c r="M1324" s="115"/>
      <c r="N1324" s="8"/>
      <c r="Q1324" s="8"/>
      <c r="R1324" s="99"/>
      <c r="S1324" s="27"/>
      <c r="T1324" s="27"/>
    </row>
    <row r="1325" spans="1:20" ht="13.4" customHeight="1" x14ac:dyDescent="1.1000000000000001">
      <c r="A1325" s="84">
        <v>607</v>
      </c>
      <c r="B1325" s="4" t="s">
        <v>3134</v>
      </c>
      <c r="C1325" s="10" t="s">
        <v>2872</v>
      </c>
      <c r="D1325" s="2">
        <v>142</v>
      </c>
      <c r="E1325" s="45" t="s">
        <v>3202</v>
      </c>
      <c r="F1325" s="25"/>
      <c r="G1325" s="47" t="s">
        <v>14</v>
      </c>
      <c r="H1325" s="11" t="s">
        <v>3203</v>
      </c>
      <c r="I1325" s="59"/>
      <c r="J1325" s="122"/>
      <c r="K1325" s="123"/>
      <c r="L1325" s="60"/>
      <c r="M1325" s="115"/>
      <c r="N1325" s="8"/>
      <c r="Q1325" s="8"/>
      <c r="R1325" s="99"/>
      <c r="S1325" s="27"/>
      <c r="T1325" s="27"/>
    </row>
    <row r="1326" spans="1:20" ht="13.4" customHeight="1" x14ac:dyDescent="1.1000000000000001">
      <c r="A1326" s="84">
        <v>606</v>
      </c>
      <c r="B1326" s="4" t="s">
        <v>3134</v>
      </c>
      <c r="C1326" s="10" t="s">
        <v>2872</v>
      </c>
      <c r="D1326" s="2">
        <v>141</v>
      </c>
      <c r="E1326" s="45" t="s">
        <v>3204</v>
      </c>
      <c r="F1326" s="25"/>
      <c r="G1326" s="47" t="s">
        <v>14</v>
      </c>
      <c r="H1326" s="11" t="s">
        <v>3205</v>
      </c>
      <c r="I1326" s="59"/>
      <c r="J1326" s="122"/>
      <c r="K1326" s="123"/>
      <c r="L1326" s="60"/>
      <c r="M1326" s="115"/>
      <c r="N1326" s="8"/>
      <c r="Q1326" s="8"/>
      <c r="R1326" s="99"/>
      <c r="S1326" s="27"/>
      <c r="T1326" s="27"/>
    </row>
    <row r="1327" spans="1:20" ht="13.4" customHeight="1" x14ac:dyDescent="1.1000000000000001">
      <c r="A1327" s="84">
        <v>605</v>
      </c>
      <c r="B1327" s="4" t="s">
        <v>3134</v>
      </c>
      <c r="C1327" s="10" t="s">
        <v>2872</v>
      </c>
      <c r="D1327" s="2">
        <v>140</v>
      </c>
      <c r="E1327" s="45" t="s">
        <v>3206</v>
      </c>
      <c r="F1327" s="25"/>
      <c r="G1327" s="47" t="s">
        <v>14</v>
      </c>
      <c r="H1327" s="11" t="s">
        <v>3207</v>
      </c>
      <c r="I1327" s="59"/>
      <c r="J1327" s="122"/>
      <c r="K1327" s="123"/>
      <c r="L1327" s="60"/>
      <c r="M1327" s="115"/>
      <c r="N1327" s="8"/>
      <c r="Q1327" s="8"/>
      <c r="R1327" s="99"/>
      <c r="S1327" s="27"/>
      <c r="T1327" s="27"/>
    </row>
    <row r="1328" spans="1:20" ht="13.4" customHeight="1" x14ac:dyDescent="1.1000000000000001">
      <c r="A1328" s="84">
        <v>604</v>
      </c>
      <c r="B1328" s="4" t="s">
        <v>3134</v>
      </c>
      <c r="C1328" s="10" t="s">
        <v>2872</v>
      </c>
      <c r="D1328" s="2">
        <v>139</v>
      </c>
      <c r="E1328" s="45" t="s">
        <v>3208</v>
      </c>
      <c r="F1328" s="25"/>
      <c r="G1328" s="47" t="s">
        <v>14</v>
      </c>
      <c r="H1328" s="11" t="s">
        <v>3209</v>
      </c>
      <c r="I1328" s="59"/>
      <c r="J1328" s="122"/>
      <c r="K1328" s="123"/>
      <c r="L1328" s="60"/>
      <c r="M1328" s="115"/>
      <c r="N1328" s="8"/>
      <c r="Q1328" s="8"/>
      <c r="R1328" s="99"/>
      <c r="S1328" s="27"/>
      <c r="T1328" s="27"/>
    </row>
    <row r="1329" spans="1:20" ht="13.4" customHeight="1" x14ac:dyDescent="1.1000000000000001">
      <c r="A1329" s="84">
        <v>603</v>
      </c>
      <c r="B1329" s="4" t="s">
        <v>3134</v>
      </c>
      <c r="C1329" s="10" t="s">
        <v>2872</v>
      </c>
      <c r="D1329" s="2">
        <v>138</v>
      </c>
      <c r="E1329" s="45" t="s">
        <v>3210</v>
      </c>
      <c r="F1329" s="25"/>
      <c r="G1329" s="47" t="s">
        <v>14</v>
      </c>
      <c r="H1329" s="11" t="s">
        <v>3211</v>
      </c>
      <c r="I1329" s="59"/>
      <c r="J1329" s="122"/>
      <c r="K1329" s="123"/>
      <c r="L1329" s="60"/>
      <c r="M1329" s="115"/>
      <c r="N1329" s="8"/>
      <c r="Q1329" s="8"/>
      <c r="R1329" s="99"/>
      <c r="S1329" s="27"/>
      <c r="T1329" s="27"/>
    </row>
    <row r="1330" spans="1:20" ht="13.4" customHeight="1" x14ac:dyDescent="1.1000000000000001">
      <c r="A1330" s="84">
        <v>602</v>
      </c>
      <c r="B1330" s="4" t="s">
        <v>3134</v>
      </c>
      <c r="C1330" s="10" t="s">
        <v>2872</v>
      </c>
      <c r="D1330" s="2">
        <v>137</v>
      </c>
      <c r="E1330" s="45" t="s">
        <v>3212</v>
      </c>
      <c r="F1330" s="25"/>
      <c r="G1330" s="47" t="s">
        <v>14</v>
      </c>
      <c r="H1330" s="11" t="s">
        <v>3213</v>
      </c>
      <c r="I1330" s="59"/>
      <c r="J1330" s="122"/>
      <c r="K1330" s="123"/>
      <c r="L1330" s="60"/>
      <c r="M1330" s="115"/>
      <c r="N1330" s="8"/>
      <c r="Q1330" s="8"/>
      <c r="R1330" s="99"/>
      <c r="S1330" s="27"/>
      <c r="T1330" s="27"/>
    </row>
    <row r="1331" spans="1:20" ht="13.4" customHeight="1" x14ac:dyDescent="1.1000000000000001">
      <c r="A1331" s="84">
        <v>601</v>
      </c>
      <c r="B1331" s="4" t="s">
        <v>3134</v>
      </c>
      <c r="C1331" s="10" t="s">
        <v>2872</v>
      </c>
      <c r="D1331" s="2">
        <v>136</v>
      </c>
      <c r="E1331" s="45" t="s">
        <v>3214</v>
      </c>
      <c r="F1331" s="25"/>
      <c r="G1331" s="47" t="s">
        <v>14</v>
      </c>
      <c r="H1331" s="11" t="s">
        <v>3215</v>
      </c>
      <c r="I1331" s="59"/>
      <c r="J1331" s="122"/>
      <c r="K1331" s="123"/>
      <c r="L1331" s="60"/>
      <c r="M1331" s="115"/>
      <c r="N1331" s="8"/>
      <c r="Q1331" s="8"/>
      <c r="R1331" s="99"/>
      <c r="S1331" s="27"/>
      <c r="T1331" s="27"/>
    </row>
    <row r="1332" spans="1:20" ht="13.4" customHeight="1" x14ac:dyDescent="1.1000000000000001">
      <c r="A1332" s="84">
        <v>600</v>
      </c>
      <c r="B1332" s="4" t="s">
        <v>3134</v>
      </c>
      <c r="C1332" s="10" t="s">
        <v>2872</v>
      </c>
      <c r="D1332" s="2">
        <v>135</v>
      </c>
      <c r="E1332" s="45" t="s">
        <v>3216</v>
      </c>
      <c r="F1332" s="25"/>
      <c r="G1332" s="47" t="s">
        <v>14</v>
      </c>
      <c r="H1332" s="11" t="s">
        <v>4794</v>
      </c>
      <c r="I1332" s="59"/>
      <c r="J1332" s="122"/>
      <c r="K1332" s="123"/>
      <c r="L1332" s="60"/>
      <c r="M1332" s="115"/>
      <c r="N1332" s="8"/>
      <c r="Q1332" s="8"/>
      <c r="R1332" s="99"/>
      <c r="S1332" s="27"/>
      <c r="T1332" s="27"/>
    </row>
    <row r="1333" spans="1:20" ht="13.4" customHeight="1" x14ac:dyDescent="1.1000000000000001">
      <c r="A1333" s="84">
        <v>599</v>
      </c>
      <c r="B1333" s="4" t="s">
        <v>3134</v>
      </c>
      <c r="C1333" s="10" t="s">
        <v>2872</v>
      </c>
      <c r="D1333" s="2">
        <v>134</v>
      </c>
      <c r="E1333" s="45" t="s">
        <v>3217</v>
      </c>
      <c r="F1333" s="25"/>
      <c r="G1333" s="47" t="s">
        <v>14</v>
      </c>
      <c r="H1333" s="11" t="s">
        <v>3218</v>
      </c>
      <c r="I1333" s="59"/>
      <c r="J1333" s="122"/>
      <c r="K1333" s="123"/>
      <c r="L1333" s="60"/>
      <c r="M1333" s="115"/>
      <c r="N1333" s="8"/>
      <c r="Q1333" s="8"/>
      <c r="R1333" s="99"/>
      <c r="S1333" s="27"/>
      <c r="T1333" s="27"/>
    </row>
    <row r="1334" spans="1:20" ht="13.4" customHeight="1" x14ac:dyDescent="1.1000000000000001">
      <c r="A1334" s="84">
        <v>598</v>
      </c>
      <c r="B1334" s="4" t="s">
        <v>3134</v>
      </c>
      <c r="C1334" s="10" t="s">
        <v>2872</v>
      </c>
      <c r="D1334" s="2">
        <v>133</v>
      </c>
      <c r="E1334" s="45" t="s">
        <v>3219</v>
      </c>
      <c r="F1334" s="25"/>
      <c r="G1334" s="47" t="s">
        <v>14</v>
      </c>
      <c r="H1334" s="11" t="s">
        <v>3220</v>
      </c>
      <c r="I1334" s="59"/>
      <c r="J1334" s="122"/>
      <c r="K1334" s="123"/>
      <c r="L1334" s="60"/>
      <c r="M1334" s="115"/>
      <c r="N1334" s="8"/>
      <c r="Q1334" s="8"/>
      <c r="R1334" s="99"/>
      <c r="S1334" s="27"/>
      <c r="T1334" s="27"/>
    </row>
    <row r="1335" spans="1:20" ht="13.4" customHeight="1" x14ac:dyDescent="1.1000000000000001">
      <c r="A1335" s="84">
        <v>597</v>
      </c>
      <c r="B1335" s="4" t="s">
        <v>3134</v>
      </c>
      <c r="C1335" s="10" t="s">
        <v>2872</v>
      </c>
      <c r="D1335" s="2">
        <v>132</v>
      </c>
      <c r="E1335" s="45" t="s">
        <v>3221</v>
      </c>
      <c r="F1335" s="25"/>
      <c r="G1335" s="47" t="s">
        <v>14</v>
      </c>
      <c r="H1335" s="11" t="s">
        <v>3222</v>
      </c>
      <c r="I1335" s="59"/>
      <c r="J1335" s="122"/>
      <c r="K1335" s="123"/>
      <c r="L1335" s="60"/>
      <c r="M1335" s="115"/>
      <c r="N1335" s="8"/>
      <c r="Q1335" s="8"/>
      <c r="R1335" s="99"/>
      <c r="S1335" s="27"/>
      <c r="T1335" s="27"/>
    </row>
    <row r="1336" spans="1:20" ht="13.4" customHeight="1" x14ac:dyDescent="1.1000000000000001">
      <c r="A1336" s="84">
        <v>596</v>
      </c>
      <c r="B1336" s="4" t="s">
        <v>3134</v>
      </c>
      <c r="C1336" s="10" t="s">
        <v>2872</v>
      </c>
      <c r="D1336" s="2">
        <v>131</v>
      </c>
      <c r="E1336" s="45" t="s">
        <v>3223</v>
      </c>
      <c r="F1336" s="25"/>
      <c r="G1336" s="47" t="s">
        <v>14</v>
      </c>
      <c r="H1336" s="11" t="s">
        <v>3224</v>
      </c>
      <c r="I1336" s="59"/>
      <c r="J1336" s="122"/>
      <c r="K1336" s="123"/>
      <c r="L1336" s="60"/>
      <c r="M1336" s="115"/>
      <c r="N1336" s="8"/>
      <c r="Q1336" s="8"/>
      <c r="R1336" s="99"/>
      <c r="S1336" s="27"/>
      <c r="T1336" s="27"/>
    </row>
    <row r="1337" spans="1:20" ht="13.4" customHeight="1" x14ac:dyDescent="1.1000000000000001">
      <c r="A1337" s="84">
        <v>595</v>
      </c>
      <c r="B1337" s="4" t="s">
        <v>3134</v>
      </c>
      <c r="C1337" s="10" t="s">
        <v>2872</v>
      </c>
      <c r="D1337" s="2">
        <v>130</v>
      </c>
      <c r="E1337" s="45" t="s">
        <v>3225</v>
      </c>
      <c r="F1337" s="25"/>
      <c r="G1337" s="47" t="s">
        <v>14</v>
      </c>
      <c r="H1337" s="11" t="s">
        <v>3226</v>
      </c>
      <c r="I1337" s="59"/>
      <c r="J1337" s="122"/>
      <c r="K1337" s="123"/>
      <c r="L1337" s="60"/>
      <c r="M1337" s="115"/>
      <c r="N1337" s="8"/>
      <c r="Q1337" s="8"/>
      <c r="R1337" s="99"/>
      <c r="S1337" s="27"/>
      <c r="T1337" s="27"/>
    </row>
    <row r="1338" spans="1:20" ht="13.4" customHeight="1" x14ac:dyDescent="1.1000000000000001">
      <c r="A1338" s="84">
        <v>594</v>
      </c>
      <c r="B1338" s="4" t="s">
        <v>3134</v>
      </c>
      <c r="C1338" s="10" t="s">
        <v>2872</v>
      </c>
      <c r="D1338" s="2">
        <v>129</v>
      </c>
      <c r="E1338" s="45" t="s">
        <v>3227</v>
      </c>
      <c r="F1338" s="25"/>
      <c r="G1338" s="47" t="s">
        <v>14</v>
      </c>
      <c r="H1338" s="11" t="s">
        <v>3228</v>
      </c>
      <c r="I1338" s="59"/>
      <c r="J1338" s="122"/>
      <c r="K1338" s="123"/>
      <c r="L1338" s="60"/>
      <c r="M1338" s="115"/>
      <c r="N1338" s="3" t="s">
        <v>15</v>
      </c>
      <c r="Q1338" s="3"/>
      <c r="R1338" s="3"/>
      <c r="S1338" s="27"/>
      <c r="T1338" s="27"/>
    </row>
    <row r="1339" spans="1:20" ht="13.4" customHeight="1" x14ac:dyDescent="1.1000000000000001">
      <c r="A1339" s="84">
        <v>593</v>
      </c>
      <c r="B1339" s="4" t="s">
        <v>3134</v>
      </c>
      <c r="C1339" s="10" t="s">
        <v>2872</v>
      </c>
      <c r="D1339" s="2">
        <v>128</v>
      </c>
      <c r="E1339" s="45" t="s">
        <v>3229</v>
      </c>
      <c r="F1339" s="25"/>
      <c r="G1339" s="47" t="s">
        <v>14</v>
      </c>
      <c r="H1339" s="11" t="s">
        <v>3230</v>
      </c>
      <c r="I1339" s="59"/>
      <c r="J1339" s="122"/>
      <c r="K1339" s="123"/>
      <c r="L1339" s="60"/>
      <c r="M1339" s="115"/>
      <c r="N1339" s="8"/>
      <c r="Q1339" s="8"/>
      <c r="R1339" s="99"/>
      <c r="S1339" s="27"/>
      <c r="T1339" s="27"/>
    </row>
    <row r="1340" spans="1:20" ht="13.4" customHeight="1" x14ac:dyDescent="1.1000000000000001">
      <c r="A1340" s="84">
        <v>592</v>
      </c>
      <c r="B1340" s="4" t="s">
        <v>3134</v>
      </c>
      <c r="C1340" s="10" t="s">
        <v>2872</v>
      </c>
      <c r="D1340" s="2">
        <v>127</v>
      </c>
      <c r="E1340" s="45" t="s">
        <v>3231</v>
      </c>
      <c r="F1340" s="25"/>
      <c r="G1340" s="47" t="s">
        <v>14</v>
      </c>
      <c r="H1340" s="11" t="s">
        <v>3232</v>
      </c>
      <c r="I1340" s="59"/>
      <c r="J1340" s="122"/>
      <c r="K1340" s="123"/>
      <c r="L1340" s="60"/>
      <c r="M1340" s="115"/>
      <c r="N1340" s="8"/>
      <c r="Q1340" s="8"/>
      <c r="R1340" s="99"/>
      <c r="S1340" s="27"/>
      <c r="T1340" s="27"/>
    </row>
    <row r="1341" spans="1:20" ht="13.4" customHeight="1" x14ac:dyDescent="1.1000000000000001">
      <c r="A1341" s="84">
        <v>591</v>
      </c>
      <c r="B1341" s="4" t="s">
        <v>3134</v>
      </c>
      <c r="C1341" s="10" t="s">
        <v>2872</v>
      </c>
      <c r="D1341" s="2">
        <v>126</v>
      </c>
      <c r="E1341" s="45" t="s">
        <v>3233</v>
      </c>
      <c r="F1341" s="25"/>
      <c r="G1341" s="47" t="s">
        <v>14</v>
      </c>
      <c r="H1341" s="11" t="s">
        <v>3234</v>
      </c>
      <c r="I1341" s="59"/>
      <c r="J1341" s="122"/>
      <c r="K1341" s="123"/>
      <c r="L1341" s="60"/>
      <c r="M1341" s="115"/>
      <c r="N1341" s="8"/>
      <c r="Q1341" s="8"/>
      <c r="R1341" s="99"/>
      <c r="S1341" s="27"/>
      <c r="T1341" s="27"/>
    </row>
    <row r="1342" spans="1:20" ht="13.4" customHeight="1" x14ac:dyDescent="1.1000000000000001">
      <c r="A1342" s="84">
        <v>590</v>
      </c>
      <c r="B1342" s="4" t="s">
        <v>3134</v>
      </c>
      <c r="C1342" s="10" t="s">
        <v>2872</v>
      </c>
      <c r="D1342" s="2">
        <v>125</v>
      </c>
      <c r="E1342" s="45" t="s">
        <v>3235</v>
      </c>
      <c r="F1342" s="25"/>
      <c r="G1342" s="47" t="s">
        <v>14</v>
      </c>
      <c r="H1342" s="11" t="s">
        <v>4606</v>
      </c>
      <c r="I1342" s="59"/>
      <c r="J1342" s="122"/>
      <c r="K1342" s="123"/>
      <c r="L1342" s="60"/>
      <c r="M1342" s="115"/>
      <c r="N1342" s="8"/>
      <c r="Q1342" s="8"/>
      <c r="R1342" s="99"/>
      <c r="S1342" s="27"/>
      <c r="T1342" s="27"/>
    </row>
    <row r="1343" spans="1:20" ht="13.4" customHeight="1" x14ac:dyDescent="1.1000000000000001">
      <c r="A1343" s="84">
        <v>589</v>
      </c>
      <c r="B1343" s="4" t="s">
        <v>3134</v>
      </c>
      <c r="C1343" s="10" t="s">
        <v>2872</v>
      </c>
      <c r="D1343" s="2">
        <v>124</v>
      </c>
      <c r="E1343" s="45" t="s">
        <v>3236</v>
      </c>
      <c r="F1343" s="25"/>
      <c r="G1343" s="47" t="s">
        <v>14</v>
      </c>
      <c r="H1343" s="11" t="s">
        <v>3237</v>
      </c>
      <c r="I1343" s="59"/>
      <c r="J1343" s="122"/>
      <c r="K1343" s="123"/>
      <c r="L1343" s="60"/>
      <c r="M1343" s="115"/>
      <c r="N1343" s="8"/>
      <c r="Q1343" s="8"/>
      <c r="R1343" s="99"/>
      <c r="S1343" s="27"/>
      <c r="T1343" s="27"/>
    </row>
    <row r="1344" spans="1:20" ht="13.4" customHeight="1" x14ac:dyDescent="1.1000000000000001">
      <c r="A1344" s="84">
        <v>588</v>
      </c>
      <c r="B1344" s="4" t="s">
        <v>3134</v>
      </c>
      <c r="C1344" s="10" t="s">
        <v>2872</v>
      </c>
      <c r="D1344" s="2">
        <v>123</v>
      </c>
      <c r="E1344" s="45" t="s">
        <v>3238</v>
      </c>
      <c r="F1344" s="25"/>
      <c r="G1344" s="47" t="s">
        <v>14</v>
      </c>
      <c r="H1344" s="11" t="s">
        <v>3239</v>
      </c>
      <c r="I1344" s="59"/>
      <c r="J1344" s="122"/>
      <c r="K1344" s="123"/>
      <c r="L1344" s="60"/>
      <c r="M1344" s="115"/>
      <c r="N1344" s="8"/>
      <c r="Q1344" s="8"/>
      <c r="R1344" s="99"/>
      <c r="S1344" s="27"/>
      <c r="T1344" s="27"/>
    </row>
    <row r="1345" spans="1:20" ht="13.4" customHeight="1" x14ac:dyDescent="1.1000000000000001">
      <c r="A1345" s="84">
        <v>587</v>
      </c>
      <c r="B1345" s="4" t="s">
        <v>3240</v>
      </c>
      <c r="C1345" s="10" t="s">
        <v>2872</v>
      </c>
      <c r="D1345" s="2">
        <v>122</v>
      </c>
      <c r="E1345" s="45" t="s">
        <v>3241</v>
      </c>
      <c r="F1345" s="25"/>
      <c r="G1345" s="47" t="s">
        <v>14</v>
      </c>
      <c r="H1345" s="11" t="s">
        <v>4598</v>
      </c>
      <c r="I1345" s="59"/>
      <c r="J1345" s="122"/>
      <c r="K1345" s="123"/>
      <c r="L1345" s="60"/>
      <c r="M1345" s="115"/>
      <c r="N1345" s="8"/>
      <c r="Q1345" s="8"/>
      <c r="R1345" s="99"/>
      <c r="S1345" s="27"/>
      <c r="T1345" s="27"/>
    </row>
    <row r="1346" spans="1:20" ht="13.4" customHeight="1" x14ac:dyDescent="1.1000000000000001">
      <c r="A1346" s="84">
        <v>586</v>
      </c>
      <c r="B1346" s="4" t="s">
        <v>3240</v>
      </c>
      <c r="C1346" s="10" t="s">
        <v>2872</v>
      </c>
      <c r="D1346" s="2">
        <v>121</v>
      </c>
      <c r="E1346" s="45" t="s">
        <v>3242</v>
      </c>
      <c r="F1346" s="25"/>
      <c r="G1346" s="47" t="s">
        <v>14</v>
      </c>
      <c r="H1346" s="11" t="s">
        <v>3243</v>
      </c>
      <c r="I1346" s="59"/>
      <c r="J1346" s="122"/>
      <c r="K1346" s="123"/>
      <c r="L1346" s="60"/>
      <c r="M1346" s="115"/>
      <c r="N1346" s="8"/>
      <c r="Q1346" s="8"/>
      <c r="R1346" s="99"/>
      <c r="S1346" s="27"/>
      <c r="T1346" s="27"/>
    </row>
    <row r="1347" spans="1:20" ht="13.4" customHeight="1" x14ac:dyDescent="1.1000000000000001">
      <c r="A1347" s="84">
        <v>585</v>
      </c>
      <c r="B1347" s="4" t="s">
        <v>3240</v>
      </c>
      <c r="C1347" s="10" t="s">
        <v>2872</v>
      </c>
      <c r="D1347" s="2">
        <v>120</v>
      </c>
      <c r="E1347" s="45" t="s">
        <v>3244</v>
      </c>
      <c r="F1347" s="25"/>
      <c r="G1347" s="47" t="s">
        <v>14</v>
      </c>
      <c r="H1347" s="11" t="s">
        <v>3245</v>
      </c>
      <c r="I1347" s="59"/>
      <c r="J1347" s="122"/>
      <c r="K1347" s="123"/>
      <c r="L1347" s="60"/>
      <c r="M1347" s="115"/>
      <c r="N1347" s="8"/>
      <c r="Q1347" s="8"/>
      <c r="R1347" s="99"/>
      <c r="S1347" s="27"/>
      <c r="T1347" s="27"/>
    </row>
    <row r="1348" spans="1:20" ht="13.4" customHeight="1" x14ac:dyDescent="1.1000000000000001">
      <c r="A1348" s="84">
        <v>584</v>
      </c>
      <c r="B1348" s="4" t="s">
        <v>3240</v>
      </c>
      <c r="C1348" s="10" t="s">
        <v>2872</v>
      </c>
      <c r="D1348" s="2">
        <v>119</v>
      </c>
      <c r="E1348" s="45" t="s">
        <v>3246</v>
      </c>
      <c r="F1348" s="25"/>
      <c r="G1348" s="47" t="s">
        <v>14</v>
      </c>
      <c r="H1348" s="11" t="s">
        <v>3247</v>
      </c>
      <c r="I1348" s="59"/>
      <c r="J1348" s="122"/>
      <c r="K1348" s="123"/>
      <c r="L1348" s="60"/>
      <c r="M1348" s="115"/>
      <c r="N1348" s="8"/>
      <c r="Q1348" s="8"/>
      <c r="R1348" s="99"/>
      <c r="S1348" s="27"/>
      <c r="T1348" s="27"/>
    </row>
    <row r="1349" spans="1:20" ht="13.4" customHeight="1" x14ac:dyDescent="1.1000000000000001">
      <c r="A1349" s="84">
        <v>583</v>
      </c>
      <c r="B1349" s="4" t="s">
        <v>3240</v>
      </c>
      <c r="C1349" s="10" t="s">
        <v>2872</v>
      </c>
      <c r="D1349" s="2">
        <v>118</v>
      </c>
      <c r="E1349" s="45" t="s">
        <v>3248</v>
      </c>
      <c r="F1349" s="25"/>
      <c r="G1349" s="47" t="s">
        <v>14</v>
      </c>
      <c r="H1349" s="11" t="s">
        <v>3249</v>
      </c>
      <c r="I1349" s="59"/>
      <c r="J1349" s="122"/>
      <c r="K1349" s="123"/>
      <c r="L1349" s="60"/>
      <c r="M1349" s="115"/>
      <c r="N1349" s="8"/>
      <c r="Q1349" s="8"/>
      <c r="R1349" s="99"/>
      <c r="S1349" s="27"/>
      <c r="T1349" s="27"/>
    </row>
    <row r="1350" spans="1:20" ht="13.4" customHeight="1" x14ac:dyDescent="1.1000000000000001">
      <c r="A1350" s="84">
        <v>582</v>
      </c>
      <c r="B1350" s="4" t="s">
        <v>3240</v>
      </c>
      <c r="C1350" s="10" t="s">
        <v>2872</v>
      </c>
      <c r="D1350" s="2">
        <v>117</v>
      </c>
      <c r="E1350" s="45" t="s">
        <v>3250</v>
      </c>
      <c r="F1350" s="25"/>
      <c r="G1350" s="47" t="s">
        <v>14</v>
      </c>
      <c r="H1350" s="11" t="s">
        <v>3251</v>
      </c>
      <c r="I1350" s="59"/>
      <c r="J1350" s="122"/>
      <c r="K1350" s="123"/>
      <c r="L1350" s="60"/>
      <c r="M1350" s="115"/>
      <c r="N1350" s="8"/>
      <c r="Q1350" s="8"/>
      <c r="R1350" s="99"/>
      <c r="S1350" s="27"/>
      <c r="T1350" s="27"/>
    </row>
    <row r="1351" spans="1:20" ht="13.4" customHeight="1" x14ac:dyDescent="1.1000000000000001">
      <c r="A1351" s="84">
        <v>581</v>
      </c>
      <c r="B1351" s="4" t="s">
        <v>3240</v>
      </c>
      <c r="C1351" s="10" t="s">
        <v>2872</v>
      </c>
      <c r="D1351" s="2">
        <v>116</v>
      </c>
      <c r="E1351" s="45" t="s">
        <v>3252</v>
      </c>
      <c r="F1351" s="25"/>
      <c r="G1351" s="47" t="s">
        <v>14</v>
      </c>
      <c r="H1351" s="11" t="s">
        <v>3253</v>
      </c>
      <c r="I1351" s="59"/>
      <c r="J1351" s="122"/>
      <c r="K1351" s="123"/>
      <c r="L1351" s="60"/>
      <c r="M1351" s="115"/>
      <c r="N1351" s="8"/>
      <c r="Q1351" s="8"/>
      <c r="R1351" s="99"/>
      <c r="S1351" s="27"/>
      <c r="T1351" s="27"/>
    </row>
    <row r="1352" spans="1:20" ht="13.4" customHeight="1" x14ac:dyDescent="1.1000000000000001">
      <c r="A1352" s="84">
        <v>580</v>
      </c>
      <c r="B1352" s="4" t="s">
        <v>3240</v>
      </c>
      <c r="C1352" s="10" t="s">
        <v>2872</v>
      </c>
      <c r="D1352" s="2">
        <v>115</v>
      </c>
      <c r="E1352" s="45" t="s">
        <v>3254</v>
      </c>
      <c r="F1352" s="25"/>
      <c r="G1352" s="47" t="s">
        <v>14</v>
      </c>
      <c r="H1352" s="11" t="s">
        <v>3255</v>
      </c>
      <c r="I1352" s="59"/>
      <c r="J1352" s="122"/>
      <c r="K1352" s="123"/>
      <c r="L1352" s="60"/>
      <c r="M1352" s="115"/>
      <c r="N1352" s="8"/>
      <c r="Q1352" s="8"/>
      <c r="R1352" s="99"/>
      <c r="S1352" s="27"/>
      <c r="T1352" s="27"/>
    </row>
    <row r="1353" spans="1:20" ht="13.4" customHeight="1" x14ac:dyDescent="1.1000000000000001">
      <c r="A1353" s="84">
        <v>579</v>
      </c>
      <c r="B1353" s="4" t="s">
        <v>3240</v>
      </c>
      <c r="C1353" s="10" t="s">
        <v>2872</v>
      </c>
      <c r="D1353" s="2">
        <v>114</v>
      </c>
      <c r="E1353" s="45" t="s">
        <v>3256</v>
      </c>
      <c r="F1353" s="25"/>
      <c r="G1353" s="47" t="s">
        <v>14</v>
      </c>
      <c r="H1353" s="11" t="s">
        <v>3257</v>
      </c>
      <c r="I1353" s="59"/>
      <c r="J1353" s="122"/>
      <c r="K1353" s="123"/>
      <c r="L1353" s="60"/>
      <c r="M1353" s="115"/>
      <c r="N1353" s="8"/>
      <c r="Q1353" s="8"/>
      <c r="R1353" s="99"/>
      <c r="S1353" s="27"/>
      <c r="T1353" s="27"/>
    </row>
    <row r="1354" spans="1:20" ht="13.4" customHeight="1" x14ac:dyDescent="1.1000000000000001">
      <c r="A1354" s="84">
        <v>578</v>
      </c>
      <c r="B1354" s="4" t="s">
        <v>3240</v>
      </c>
      <c r="C1354" s="10" t="s">
        <v>2872</v>
      </c>
      <c r="D1354" s="2">
        <v>113</v>
      </c>
      <c r="E1354" s="45" t="s">
        <v>3258</v>
      </c>
      <c r="F1354" s="25"/>
      <c r="G1354" s="47" t="s">
        <v>14</v>
      </c>
      <c r="H1354" s="11" t="s">
        <v>3259</v>
      </c>
      <c r="I1354" s="59"/>
      <c r="J1354" s="122"/>
      <c r="K1354" s="123"/>
      <c r="L1354" s="60"/>
      <c r="M1354" s="115"/>
      <c r="N1354" s="8"/>
      <c r="Q1354" s="8"/>
      <c r="R1354" s="99"/>
      <c r="S1354" s="27"/>
      <c r="T1354" s="27"/>
    </row>
    <row r="1355" spans="1:20" ht="13.4" customHeight="1" x14ac:dyDescent="1.1000000000000001">
      <c r="A1355" s="84">
        <v>577</v>
      </c>
      <c r="B1355" s="4" t="s">
        <v>3240</v>
      </c>
      <c r="C1355" s="10" t="s">
        <v>2872</v>
      </c>
      <c r="D1355" s="2">
        <v>112</v>
      </c>
      <c r="E1355" s="45" t="s">
        <v>3260</v>
      </c>
      <c r="F1355" s="25"/>
      <c r="G1355" s="47" t="s">
        <v>14</v>
      </c>
      <c r="H1355" s="11" t="s">
        <v>3261</v>
      </c>
      <c r="I1355" s="59"/>
      <c r="J1355" s="122"/>
      <c r="K1355" s="123"/>
      <c r="L1355" s="60"/>
      <c r="M1355" s="115"/>
      <c r="N1355" s="8"/>
      <c r="Q1355" s="8"/>
      <c r="R1355" s="99"/>
      <c r="S1355" s="27"/>
      <c r="T1355" s="27"/>
    </row>
    <row r="1356" spans="1:20" ht="13.4" customHeight="1" x14ac:dyDescent="1.1000000000000001">
      <c r="A1356" s="84">
        <v>576</v>
      </c>
      <c r="B1356" s="4" t="s">
        <v>3240</v>
      </c>
      <c r="C1356" s="10" t="s">
        <v>2872</v>
      </c>
      <c r="D1356" s="2">
        <v>111</v>
      </c>
      <c r="E1356" s="45" t="s">
        <v>3262</v>
      </c>
      <c r="F1356" s="25"/>
      <c r="G1356" s="47" t="s">
        <v>14</v>
      </c>
      <c r="H1356" s="11" t="s">
        <v>3263</v>
      </c>
      <c r="I1356" s="59"/>
      <c r="J1356" s="122"/>
      <c r="K1356" s="123"/>
      <c r="L1356" s="60"/>
      <c r="M1356" s="115"/>
      <c r="N1356" s="8"/>
      <c r="Q1356" s="8"/>
      <c r="R1356" s="99"/>
      <c r="S1356" s="27"/>
      <c r="T1356" s="27"/>
    </row>
    <row r="1357" spans="1:20" ht="13.4" customHeight="1" x14ac:dyDescent="1.1000000000000001">
      <c r="A1357" s="84">
        <v>575</v>
      </c>
      <c r="B1357" s="4" t="s">
        <v>3240</v>
      </c>
      <c r="C1357" s="10" t="s">
        <v>2872</v>
      </c>
      <c r="D1357" s="2">
        <v>110</v>
      </c>
      <c r="E1357" s="45" t="s">
        <v>3264</v>
      </c>
      <c r="F1357" s="25"/>
      <c r="G1357" s="47" t="s">
        <v>14</v>
      </c>
      <c r="H1357" s="11" t="s">
        <v>3265</v>
      </c>
      <c r="I1357" s="59"/>
      <c r="J1357" s="122"/>
      <c r="K1357" s="123"/>
      <c r="L1357" s="60"/>
      <c r="M1357" s="115"/>
      <c r="N1357" s="8"/>
      <c r="Q1357" s="8"/>
      <c r="R1357" s="99"/>
      <c r="S1357" s="27"/>
      <c r="T1357" s="27"/>
    </row>
    <row r="1358" spans="1:20" ht="13.4" customHeight="1" x14ac:dyDescent="1.1000000000000001">
      <c r="A1358" s="84">
        <v>574</v>
      </c>
      <c r="B1358" s="4" t="s">
        <v>3240</v>
      </c>
      <c r="C1358" s="10" t="s">
        <v>2872</v>
      </c>
      <c r="D1358" s="2">
        <v>109</v>
      </c>
      <c r="E1358" s="45" t="s">
        <v>3266</v>
      </c>
      <c r="F1358" s="25"/>
      <c r="G1358" s="47" t="s">
        <v>14</v>
      </c>
      <c r="H1358" s="11" t="s">
        <v>3267</v>
      </c>
      <c r="I1358" s="59"/>
      <c r="J1358" s="122"/>
      <c r="K1358" s="123"/>
      <c r="L1358" s="60"/>
      <c r="M1358" s="115"/>
      <c r="N1358" s="8"/>
      <c r="Q1358" s="8"/>
      <c r="R1358" s="99"/>
      <c r="S1358" s="27"/>
      <c r="T1358" s="27"/>
    </row>
    <row r="1359" spans="1:20" ht="13.4" customHeight="1" x14ac:dyDescent="1.1000000000000001">
      <c r="A1359" s="84">
        <v>573</v>
      </c>
      <c r="B1359" s="4" t="s">
        <v>3240</v>
      </c>
      <c r="C1359" s="10" t="s">
        <v>2872</v>
      </c>
      <c r="D1359" s="2">
        <v>108</v>
      </c>
      <c r="E1359" s="45" t="s">
        <v>3268</v>
      </c>
      <c r="F1359" s="25"/>
      <c r="G1359" s="47" t="s">
        <v>14</v>
      </c>
      <c r="H1359" s="11" t="s">
        <v>3269</v>
      </c>
      <c r="I1359" s="59"/>
      <c r="J1359" s="122"/>
      <c r="K1359" s="123"/>
      <c r="L1359" s="60"/>
      <c r="M1359" s="115"/>
      <c r="N1359" s="8"/>
      <c r="Q1359" s="8"/>
      <c r="R1359" s="99"/>
      <c r="S1359" s="27"/>
      <c r="T1359" s="27"/>
    </row>
    <row r="1360" spans="1:20" ht="13.4" customHeight="1" x14ac:dyDescent="1.1000000000000001">
      <c r="A1360" s="84">
        <v>572</v>
      </c>
      <c r="B1360" s="4" t="s">
        <v>3240</v>
      </c>
      <c r="C1360" s="10" t="s">
        <v>2872</v>
      </c>
      <c r="D1360" s="2">
        <v>107</v>
      </c>
      <c r="E1360" s="45" t="s">
        <v>3270</v>
      </c>
      <c r="F1360" s="25"/>
      <c r="G1360" s="47" t="s">
        <v>14</v>
      </c>
      <c r="H1360" s="11" t="s">
        <v>3271</v>
      </c>
      <c r="I1360" s="59"/>
      <c r="J1360" s="122"/>
      <c r="K1360" s="123"/>
      <c r="L1360" s="60"/>
      <c r="M1360" s="115"/>
      <c r="N1360" s="8"/>
      <c r="Q1360" s="8"/>
      <c r="R1360" s="99"/>
      <c r="S1360" s="27"/>
      <c r="T1360" s="27"/>
    </row>
    <row r="1361" spans="1:20" ht="13.4" customHeight="1" x14ac:dyDescent="1.1000000000000001">
      <c r="A1361" s="84">
        <v>571</v>
      </c>
      <c r="B1361" s="4" t="s">
        <v>3240</v>
      </c>
      <c r="C1361" s="10" t="s">
        <v>2872</v>
      </c>
      <c r="D1361" s="2">
        <v>106</v>
      </c>
      <c r="E1361" s="45" t="s">
        <v>3272</v>
      </c>
      <c r="F1361" s="25"/>
      <c r="G1361" s="47" t="s">
        <v>14</v>
      </c>
      <c r="H1361" s="11" t="s">
        <v>3273</v>
      </c>
      <c r="I1361" s="59"/>
      <c r="J1361" s="122"/>
      <c r="K1361" s="123"/>
      <c r="L1361" s="60"/>
      <c r="M1361" s="115"/>
      <c r="N1361" s="8"/>
      <c r="Q1361" s="8"/>
      <c r="R1361" s="99"/>
      <c r="S1361" s="27"/>
      <c r="T1361" s="27"/>
    </row>
    <row r="1362" spans="1:20" ht="13.4" customHeight="1" x14ac:dyDescent="1.1000000000000001">
      <c r="A1362" s="84">
        <v>570</v>
      </c>
      <c r="B1362" s="4" t="s">
        <v>3240</v>
      </c>
      <c r="C1362" s="10" t="s">
        <v>2872</v>
      </c>
      <c r="D1362" s="2">
        <v>105</v>
      </c>
      <c r="E1362" s="45" t="s">
        <v>3274</v>
      </c>
      <c r="F1362" s="25"/>
      <c r="G1362" s="47" t="s">
        <v>14</v>
      </c>
      <c r="H1362" s="11" t="s">
        <v>3275</v>
      </c>
      <c r="I1362" s="59"/>
      <c r="J1362" s="122"/>
      <c r="K1362" s="123"/>
      <c r="L1362" s="60"/>
      <c r="M1362" s="115"/>
      <c r="N1362" s="8"/>
      <c r="Q1362" s="8"/>
      <c r="R1362" s="99"/>
      <c r="S1362" s="27"/>
      <c r="T1362" s="27"/>
    </row>
    <row r="1363" spans="1:20" ht="13.4" customHeight="1" x14ac:dyDescent="1.1000000000000001">
      <c r="A1363" s="84">
        <v>569</v>
      </c>
      <c r="B1363" s="4" t="s">
        <v>3240</v>
      </c>
      <c r="C1363" s="10" t="s">
        <v>2872</v>
      </c>
      <c r="D1363" s="2">
        <v>104</v>
      </c>
      <c r="E1363" s="45" t="s">
        <v>3276</v>
      </c>
      <c r="F1363" s="25"/>
      <c r="G1363" s="47" t="s">
        <v>14</v>
      </c>
      <c r="H1363" s="11" t="s">
        <v>3277</v>
      </c>
      <c r="I1363" s="59"/>
      <c r="J1363" s="122"/>
      <c r="K1363" s="123"/>
      <c r="L1363" s="60"/>
      <c r="M1363" s="115"/>
      <c r="N1363" s="8"/>
      <c r="Q1363" s="8"/>
      <c r="R1363" s="99"/>
      <c r="S1363" s="27"/>
      <c r="T1363" s="27"/>
    </row>
    <row r="1364" spans="1:20" ht="13.4" customHeight="1" x14ac:dyDescent="1.1000000000000001">
      <c r="A1364" s="84">
        <v>568</v>
      </c>
      <c r="B1364" s="4" t="s">
        <v>3240</v>
      </c>
      <c r="C1364" s="10" t="s">
        <v>2872</v>
      </c>
      <c r="D1364" s="2">
        <v>103</v>
      </c>
      <c r="E1364" s="45" t="s">
        <v>3278</v>
      </c>
      <c r="F1364" s="25"/>
      <c r="G1364" s="47" t="s">
        <v>14</v>
      </c>
      <c r="H1364" s="11" t="s">
        <v>3279</v>
      </c>
      <c r="I1364" s="59"/>
      <c r="J1364" s="122"/>
      <c r="K1364" s="123"/>
      <c r="L1364" s="60"/>
      <c r="M1364" s="115"/>
      <c r="N1364" s="8"/>
      <c r="Q1364" s="8"/>
      <c r="R1364" s="99"/>
      <c r="S1364" s="27"/>
      <c r="T1364" s="27"/>
    </row>
    <row r="1365" spans="1:20" ht="13.4" customHeight="1" x14ac:dyDescent="1.1000000000000001">
      <c r="A1365" s="84">
        <v>567</v>
      </c>
      <c r="B1365" s="4" t="s">
        <v>3240</v>
      </c>
      <c r="C1365" s="10" t="s">
        <v>2872</v>
      </c>
      <c r="D1365" s="2">
        <v>102</v>
      </c>
      <c r="E1365" s="45" t="s">
        <v>3280</v>
      </c>
      <c r="F1365" s="25"/>
      <c r="G1365" s="47" t="s">
        <v>14</v>
      </c>
      <c r="H1365" s="11" t="s">
        <v>3281</v>
      </c>
      <c r="I1365" s="59"/>
      <c r="J1365" s="122"/>
      <c r="K1365" s="123"/>
      <c r="L1365" s="60"/>
      <c r="M1365" s="115"/>
      <c r="N1365" s="8"/>
      <c r="Q1365" s="8"/>
      <c r="R1365" s="99"/>
      <c r="S1365" s="27"/>
      <c r="T1365" s="27"/>
    </row>
    <row r="1366" spans="1:20" ht="13.4" customHeight="1" x14ac:dyDescent="1.1000000000000001">
      <c r="A1366" s="84">
        <v>566</v>
      </c>
      <c r="B1366" s="4" t="s">
        <v>3240</v>
      </c>
      <c r="C1366" s="10" t="s">
        <v>2872</v>
      </c>
      <c r="D1366" s="2">
        <v>101</v>
      </c>
      <c r="E1366" s="45" t="s">
        <v>3282</v>
      </c>
      <c r="F1366" s="25"/>
      <c r="G1366" s="47" t="s">
        <v>14</v>
      </c>
      <c r="H1366" s="11" t="s">
        <v>3283</v>
      </c>
      <c r="I1366" s="59"/>
      <c r="J1366" s="122"/>
      <c r="K1366" s="123"/>
      <c r="L1366" s="60"/>
      <c r="M1366" s="115"/>
      <c r="N1366" s="8"/>
      <c r="Q1366" s="8"/>
      <c r="R1366" s="99"/>
      <c r="S1366" s="27"/>
      <c r="T1366" s="27"/>
    </row>
    <row r="1367" spans="1:20" ht="13.4" customHeight="1" x14ac:dyDescent="1.1000000000000001">
      <c r="A1367" s="84">
        <v>565</v>
      </c>
      <c r="B1367" s="4" t="s">
        <v>3240</v>
      </c>
      <c r="C1367" s="10" t="s">
        <v>2872</v>
      </c>
      <c r="D1367" s="2">
        <v>100</v>
      </c>
      <c r="E1367" s="45" t="s">
        <v>3284</v>
      </c>
      <c r="F1367" s="25"/>
      <c r="G1367" s="47" t="s">
        <v>14</v>
      </c>
      <c r="H1367" s="11" t="s">
        <v>3285</v>
      </c>
      <c r="I1367" s="59"/>
      <c r="J1367" s="122"/>
      <c r="K1367" s="123"/>
      <c r="L1367" s="60"/>
      <c r="M1367" s="115"/>
      <c r="N1367" s="8"/>
      <c r="Q1367" s="8"/>
      <c r="R1367" s="99"/>
      <c r="S1367" s="27"/>
      <c r="T1367" s="27"/>
    </row>
    <row r="1368" spans="1:20" ht="13.4" customHeight="1" x14ac:dyDescent="1.1000000000000001">
      <c r="A1368" s="84">
        <v>564</v>
      </c>
      <c r="B1368" s="4" t="s">
        <v>3240</v>
      </c>
      <c r="C1368" s="10" t="s">
        <v>2872</v>
      </c>
      <c r="D1368" s="2">
        <v>99</v>
      </c>
      <c r="E1368" s="45" t="s">
        <v>3286</v>
      </c>
      <c r="F1368" s="25"/>
      <c r="G1368" s="47" t="s">
        <v>14</v>
      </c>
      <c r="H1368" s="16" t="s">
        <v>3287</v>
      </c>
      <c r="I1368" s="59"/>
      <c r="J1368" s="122"/>
      <c r="K1368" s="123"/>
      <c r="L1368" s="60"/>
      <c r="M1368" s="115"/>
      <c r="N1368" s="3" t="s">
        <v>15</v>
      </c>
      <c r="Q1368" s="3"/>
      <c r="R1368" s="3"/>
      <c r="S1368" s="27"/>
      <c r="T1368" s="27"/>
    </row>
    <row r="1369" spans="1:20" ht="13.4" customHeight="1" x14ac:dyDescent="1.1000000000000001">
      <c r="A1369" s="84">
        <v>563</v>
      </c>
      <c r="B1369" s="4" t="s">
        <v>3240</v>
      </c>
      <c r="C1369" s="10" t="s">
        <v>2872</v>
      </c>
      <c r="D1369" s="2">
        <v>98</v>
      </c>
      <c r="E1369" s="45" t="s">
        <v>3288</v>
      </c>
      <c r="F1369" s="25"/>
      <c r="G1369" s="47" t="s">
        <v>14</v>
      </c>
      <c r="H1369" s="11" t="s">
        <v>3289</v>
      </c>
      <c r="I1369" s="59"/>
      <c r="J1369" s="122"/>
      <c r="K1369" s="123"/>
      <c r="L1369" s="60"/>
      <c r="M1369" s="115"/>
      <c r="N1369" s="8"/>
      <c r="Q1369" s="8"/>
      <c r="R1369" s="99"/>
      <c r="S1369" s="27"/>
      <c r="T1369" s="27"/>
    </row>
    <row r="1370" spans="1:20" ht="13.4" customHeight="1" x14ac:dyDescent="1.1000000000000001">
      <c r="A1370" s="84">
        <v>562</v>
      </c>
      <c r="B1370" s="4" t="s">
        <v>3240</v>
      </c>
      <c r="C1370" s="10" t="s">
        <v>2872</v>
      </c>
      <c r="D1370" s="2">
        <v>97</v>
      </c>
      <c r="E1370" s="45" t="s">
        <v>3290</v>
      </c>
      <c r="F1370" s="25"/>
      <c r="G1370" s="47" t="s">
        <v>14</v>
      </c>
      <c r="H1370" s="11" t="s">
        <v>3291</v>
      </c>
      <c r="I1370" s="59"/>
      <c r="J1370" s="122"/>
      <c r="K1370" s="123"/>
      <c r="L1370" s="60"/>
      <c r="M1370" s="115"/>
      <c r="N1370" s="8"/>
      <c r="Q1370" s="8"/>
      <c r="R1370" s="99"/>
      <c r="S1370" s="27"/>
      <c r="T1370" s="27"/>
    </row>
    <row r="1371" spans="1:20" ht="13.4" customHeight="1" x14ac:dyDescent="1.1000000000000001">
      <c r="A1371" s="84">
        <v>561</v>
      </c>
      <c r="B1371" s="4" t="s">
        <v>3240</v>
      </c>
      <c r="C1371" s="10" t="s">
        <v>2872</v>
      </c>
      <c r="D1371" s="2">
        <v>96</v>
      </c>
      <c r="E1371" s="45" t="s">
        <v>3292</v>
      </c>
      <c r="F1371" s="25"/>
      <c r="G1371" s="47" t="s">
        <v>14</v>
      </c>
      <c r="H1371" s="11" t="s">
        <v>3293</v>
      </c>
      <c r="I1371" s="59"/>
      <c r="J1371" s="122"/>
      <c r="K1371" s="123"/>
      <c r="L1371" s="60"/>
      <c r="M1371" s="115"/>
      <c r="N1371" s="8"/>
      <c r="Q1371" s="8"/>
      <c r="R1371" s="99"/>
      <c r="S1371" s="27"/>
      <c r="T1371" s="27"/>
    </row>
    <row r="1372" spans="1:20" ht="13.4" customHeight="1" x14ac:dyDescent="1.1000000000000001">
      <c r="A1372" s="84">
        <v>560</v>
      </c>
      <c r="B1372" s="4" t="s">
        <v>3240</v>
      </c>
      <c r="C1372" s="10" t="s">
        <v>2872</v>
      </c>
      <c r="D1372" s="2">
        <v>95</v>
      </c>
      <c r="E1372" s="45" t="s">
        <v>3294</v>
      </c>
      <c r="F1372" s="25"/>
      <c r="G1372" s="47" t="s">
        <v>14</v>
      </c>
      <c r="H1372" s="11" t="s">
        <v>3295</v>
      </c>
      <c r="I1372" s="59"/>
      <c r="J1372" s="122"/>
      <c r="K1372" s="123"/>
      <c r="L1372" s="60"/>
      <c r="M1372" s="115"/>
      <c r="N1372" s="8"/>
      <c r="Q1372" s="8"/>
      <c r="R1372" s="99"/>
      <c r="S1372" s="27"/>
      <c r="T1372" s="27"/>
    </row>
    <row r="1373" spans="1:20" ht="13.4" customHeight="1" x14ac:dyDescent="1.1000000000000001">
      <c r="A1373" s="84">
        <v>559</v>
      </c>
      <c r="B1373" s="4" t="s">
        <v>3240</v>
      </c>
      <c r="C1373" s="10" t="s">
        <v>2872</v>
      </c>
      <c r="D1373" s="2">
        <v>94</v>
      </c>
      <c r="E1373" s="45" t="s">
        <v>3296</v>
      </c>
      <c r="F1373" s="25"/>
      <c r="G1373" s="47" t="s">
        <v>14</v>
      </c>
      <c r="H1373" s="11" t="s">
        <v>3297</v>
      </c>
      <c r="I1373" s="59"/>
      <c r="J1373" s="122"/>
      <c r="K1373" s="123"/>
      <c r="L1373" s="60"/>
      <c r="M1373" s="115"/>
      <c r="N1373" s="8"/>
      <c r="Q1373" s="8"/>
      <c r="R1373" s="99"/>
      <c r="S1373" s="27"/>
      <c r="T1373" s="27"/>
    </row>
    <row r="1374" spans="1:20" ht="13.4" customHeight="1" x14ac:dyDescent="1.1000000000000001">
      <c r="A1374" s="84">
        <v>558</v>
      </c>
      <c r="B1374" s="4" t="s">
        <v>3240</v>
      </c>
      <c r="C1374" s="10" t="s">
        <v>2872</v>
      </c>
      <c r="D1374" s="2">
        <v>93</v>
      </c>
      <c r="E1374" s="45" t="s">
        <v>3298</v>
      </c>
      <c r="F1374" s="25"/>
      <c r="G1374" s="47" t="s">
        <v>14</v>
      </c>
      <c r="H1374" s="11" t="s">
        <v>3299</v>
      </c>
      <c r="I1374" s="59"/>
      <c r="J1374" s="122"/>
      <c r="K1374" s="123"/>
      <c r="L1374" s="60"/>
      <c r="M1374" s="115"/>
      <c r="N1374" s="8"/>
      <c r="Q1374" s="8"/>
      <c r="R1374" s="99"/>
      <c r="S1374" s="27"/>
      <c r="T1374" s="27"/>
    </row>
    <row r="1375" spans="1:20" ht="13.4" customHeight="1" x14ac:dyDescent="1.1000000000000001">
      <c r="A1375" s="84">
        <v>557</v>
      </c>
      <c r="B1375" s="4" t="s">
        <v>3240</v>
      </c>
      <c r="C1375" s="10" t="s">
        <v>2872</v>
      </c>
      <c r="D1375" s="2">
        <v>92</v>
      </c>
      <c r="E1375" s="45" t="s">
        <v>3300</v>
      </c>
      <c r="F1375" s="25"/>
      <c r="G1375" s="47" t="s">
        <v>14</v>
      </c>
      <c r="H1375" s="11" t="s">
        <v>3301</v>
      </c>
      <c r="I1375" s="59"/>
      <c r="J1375" s="122"/>
      <c r="K1375" s="123"/>
      <c r="L1375" s="60"/>
      <c r="M1375" s="115"/>
      <c r="N1375" s="8"/>
      <c r="Q1375" s="8"/>
      <c r="R1375" s="99"/>
      <c r="S1375" s="27"/>
      <c r="T1375" s="27"/>
    </row>
    <row r="1376" spans="1:20" ht="13.4" customHeight="1" x14ac:dyDescent="1.1000000000000001">
      <c r="A1376" s="84">
        <v>556</v>
      </c>
      <c r="B1376" s="4" t="s">
        <v>3240</v>
      </c>
      <c r="C1376" s="10" t="s">
        <v>2872</v>
      </c>
      <c r="D1376" s="2">
        <v>91</v>
      </c>
      <c r="E1376" s="45" t="s">
        <v>3302</v>
      </c>
      <c r="F1376" s="25"/>
      <c r="G1376" s="47" t="s">
        <v>14</v>
      </c>
      <c r="H1376" s="11" t="s">
        <v>3303</v>
      </c>
      <c r="I1376" s="59"/>
      <c r="J1376" s="122"/>
      <c r="K1376" s="123"/>
      <c r="L1376" s="60"/>
      <c r="M1376" s="115"/>
      <c r="N1376" s="8"/>
      <c r="Q1376" s="8"/>
      <c r="R1376" s="99"/>
      <c r="S1376" s="27"/>
      <c r="T1376" s="27"/>
    </row>
    <row r="1377" spans="1:20" ht="13.4" customHeight="1" x14ac:dyDescent="1.1000000000000001">
      <c r="A1377" s="84">
        <v>555</v>
      </c>
      <c r="B1377" s="4" t="s">
        <v>3240</v>
      </c>
      <c r="C1377" s="10" t="s">
        <v>2872</v>
      </c>
      <c r="D1377" s="2">
        <v>90</v>
      </c>
      <c r="E1377" s="45" t="s">
        <v>3304</v>
      </c>
      <c r="F1377" s="25"/>
      <c r="G1377" s="47" t="s">
        <v>14</v>
      </c>
      <c r="H1377" s="11" t="s">
        <v>3305</v>
      </c>
      <c r="I1377" s="59"/>
      <c r="J1377" s="122"/>
      <c r="K1377" s="123"/>
      <c r="L1377" s="60"/>
      <c r="M1377" s="115"/>
      <c r="N1377" s="8"/>
      <c r="Q1377" s="8"/>
      <c r="R1377" s="99"/>
      <c r="S1377" s="27"/>
      <c r="T1377" s="27"/>
    </row>
    <row r="1378" spans="1:20" ht="13.4" customHeight="1" x14ac:dyDescent="1.1000000000000001">
      <c r="A1378" s="84">
        <v>554</v>
      </c>
      <c r="B1378" s="4" t="s">
        <v>3240</v>
      </c>
      <c r="C1378" s="10" t="s">
        <v>2872</v>
      </c>
      <c r="D1378" s="2">
        <v>89</v>
      </c>
      <c r="E1378" s="45" t="s">
        <v>3306</v>
      </c>
      <c r="F1378" s="25"/>
      <c r="G1378" s="47" t="s">
        <v>14</v>
      </c>
      <c r="H1378" s="11" t="s">
        <v>3307</v>
      </c>
      <c r="I1378" s="59"/>
      <c r="J1378" s="122"/>
      <c r="K1378" s="123"/>
      <c r="L1378" s="60"/>
      <c r="M1378" s="115"/>
      <c r="N1378" s="8"/>
      <c r="Q1378" s="8"/>
      <c r="R1378" s="99"/>
      <c r="S1378" s="27"/>
      <c r="T1378" s="27"/>
    </row>
    <row r="1379" spans="1:20" ht="13.4" customHeight="1" x14ac:dyDescent="1.1000000000000001">
      <c r="A1379" s="84">
        <v>553</v>
      </c>
      <c r="B1379" s="4" t="s">
        <v>3240</v>
      </c>
      <c r="C1379" s="10" t="s">
        <v>2872</v>
      </c>
      <c r="D1379" s="2">
        <v>88</v>
      </c>
      <c r="E1379" s="45" t="s">
        <v>3308</v>
      </c>
      <c r="F1379" s="25"/>
      <c r="G1379" s="47" t="s">
        <v>14</v>
      </c>
      <c r="H1379" s="11" t="s">
        <v>3309</v>
      </c>
      <c r="I1379" s="59"/>
      <c r="J1379" s="122"/>
      <c r="K1379" s="123"/>
      <c r="L1379" s="60"/>
      <c r="M1379" s="115"/>
      <c r="N1379" s="8"/>
      <c r="Q1379" s="8"/>
      <c r="R1379" s="99"/>
      <c r="S1379" s="27"/>
      <c r="T1379" s="27"/>
    </row>
    <row r="1380" spans="1:20" ht="13.4" customHeight="1" x14ac:dyDescent="1.1000000000000001">
      <c r="A1380" s="84">
        <v>552</v>
      </c>
      <c r="B1380" s="4" t="s">
        <v>3240</v>
      </c>
      <c r="C1380" s="10" t="s">
        <v>2872</v>
      </c>
      <c r="D1380" s="2">
        <v>87</v>
      </c>
      <c r="E1380" s="45" t="s">
        <v>3310</v>
      </c>
      <c r="F1380" s="25"/>
      <c r="G1380" s="47" t="s">
        <v>14</v>
      </c>
      <c r="H1380" s="11" t="s">
        <v>3311</v>
      </c>
      <c r="I1380" s="59"/>
      <c r="J1380" s="122"/>
      <c r="K1380" s="123"/>
      <c r="L1380" s="60"/>
      <c r="M1380" s="115"/>
      <c r="N1380" s="8"/>
      <c r="Q1380" s="8"/>
      <c r="R1380" s="99"/>
      <c r="S1380" s="27"/>
      <c r="T1380" s="27"/>
    </row>
    <row r="1381" spans="1:20" ht="13.4" customHeight="1" x14ac:dyDescent="1.1000000000000001">
      <c r="A1381" s="84">
        <v>551</v>
      </c>
      <c r="B1381" s="4" t="s">
        <v>3240</v>
      </c>
      <c r="C1381" s="10" t="s">
        <v>2872</v>
      </c>
      <c r="D1381" s="2">
        <v>86</v>
      </c>
      <c r="E1381" s="45" t="s">
        <v>3312</v>
      </c>
      <c r="F1381" s="25"/>
      <c r="G1381" s="47" t="s">
        <v>14</v>
      </c>
      <c r="H1381" s="11" t="s">
        <v>3313</v>
      </c>
      <c r="I1381" s="59"/>
      <c r="J1381" s="122"/>
      <c r="K1381" s="123"/>
      <c r="L1381" s="60"/>
      <c r="M1381" s="115"/>
      <c r="N1381" s="8"/>
      <c r="Q1381" s="8"/>
      <c r="R1381" s="99"/>
      <c r="S1381" s="27"/>
      <c r="T1381" s="27"/>
    </row>
    <row r="1382" spans="1:20" ht="13.4" customHeight="1" x14ac:dyDescent="1.1000000000000001">
      <c r="A1382" s="84">
        <v>550</v>
      </c>
      <c r="B1382" s="4" t="s">
        <v>3240</v>
      </c>
      <c r="C1382" s="10" t="s">
        <v>2872</v>
      </c>
      <c r="D1382" s="2">
        <v>85</v>
      </c>
      <c r="E1382" s="45" t="s">
        <v>3314</v>
      </c>
      <c r="F1382" s="25"/>
      <c r="G1382" s="47" t="s">
        <v>14</v>
      </c>
      <c r="H1382" s="11" t="s">
        <v>4605</v>
      </c>
      <c r="I1382" s="59"/>
      <c r="J1382" s="122"/>
      <c r="K1382" s="123"/>
      <c r="L1382" s="60"/>
      <c r="M1382" s="115"/>
      <c r="N1382" s="8"/>
      <c r="Q1382" s="8"/>
      <c r="R1382" s="99"/>
      <c r="S1382" s="27"/>
      <c r="T1382" s="27"/>
    </row>
    <row r="1383" spans="1:20" ht="13.4" customHeight="1" x14ac:dyDescent="1.1000000000000001">
      <c r="A1383" s="84">
        <v>549</v>
      </c>
      <c r="B1383" s="4" t="s">
        <v>3240</v>
      </c>
      <c r="C1383" s="10" t="s">
        <v>2872</v>
      </c>
      <c r="D1383" s="2">
        <v>84</v>
      </c>
      <c r="E1383" s="45" t="s">
        <v>3315</v>
      </c>
      <c r="F1383" s="25"/>
      <c r="G1383" s="47" t="s">
        <v>14</v>
      </c>
      <c r="H1383" s="11" t="s">
        <v>3316</v>
      </c>
      <c r="I1383" s="59"/>
      <c r="J1383" s="122"/>
      <c r="K1383" s="123"/>
      <c r="L1383" s="60"/>
      <c r="M1383" s="115"/>
      <c r="N1383" s="8"/>
      <c r="Q1383" s="8"/>
      <c r="R1383" s="99"/>
      <c r="S1383" s="27"/>
      <c r="T1383" s="27"/>
    </row>
    <row r="1384" spans="1:20" ht="13.4" customHeight="1" x14ac:dyDescent="1.1000000000000001">
      <c r="A1384" s="84">
        <v>548</v>
      </c>
      <c r="B1384" s="4" t="s">
        <v>3240</v>
      </c>
      <c r="C1384" s="10" t="s">
        <v>2872</v>
      </c>
      <c r="D1384" s="2">
        <v>83</v>
      </c>
      <c r="E1384" s="45" t="s">
        <v>3317</v>
      </c>
      <c r="F1384" s="25"/>
      <c r="G1384" s="47" t="s">
        <v>14</v>
      </c>
      <c r="H1384" s="11" t="s">
        <v>3318</v>
      </c>
      <c r="I1384" s="59"/>
      <c r="J1384" s="122"/>
      <c r="K1384" s="123"/>
      <c r="L1384" s="60"/>
      <c r="M1384" s="115"/>
      <c r="N1384" s="8"/>
      <c r="Q1384" s="8"/>
      <c r="R1384" s="99"/>
      <c r="S1384" s="27"/>
      <c r="T1384" s="27"/>
    </row>
    <row r="1385" spans="1:20" ht="13.4" customHeight="1" x14ac:dyDescent="1.1000000000000001">
      <c r="A1385" s="84">
        <v>547</v>
      </c>
      <c r="B1385" s="4" t="s">
        <v>3240</v>
      </c>
      <c r="C1385" s="10" t="s">
        <v>2872</v>
      </c>
      <c r="D1385" s="2">
        <v>82</v>
      </c>
      <c r="E1385" s="45" t="s">
        <v>3319</v>
      </c>
      <c r="F1385" s="25"/>
      <c r="G1385" s="47" t="s">
        <v>14</v>
      </c>
      <c r="H1385" s="11" t="s">
        <v>3320</v>
      </c>
      <c r="I1385" s="59"/>
      <c r="J1385" s="122"/>
      <c r="K1385" s="123"/>
      <c r="L1385" s="60"/>
      <c r="M1385" s="115"/>
      <c r="N1385" s="8"/>
      <c r="Q1385" s="8"/>
      <c r="R1385" s="99"/>
      <c r="S1385" s="27"/>
      <c r="T1385" s="27"/>
    </row>
    <row r="1386" spans="1:20" ht="13.4" customHeight="1" x14ac:dyDescent="1.1000000000000001">
      <c r="A1386" s="84">
        <v>546</v>
      </c>
      <c r="B1386" s="4" t="s">
        <v>3240</v>
      </c>
      <c r="C1386" s="10" t="s">
        <v>2872</v>
      </c>
      <c r="D1386" s="2">
        <v>81</v>
      </c>
      <c r="E1386" s="45" t="s">
        <v>3321</v>
      </c>
      <c r="F1386" s="25"/>
      <c r="G1386" s="47" t="s">
        <v>14</v>
      </c>
      <c r="H1386" s="11" t="s">
        <v>3322</v>
      </c>
      <c r="I1386" s="59"/>
      <c r="J1386" s="122"/>
      <c r="K1386" s="123"/>
      <c r="L1386" s="60"/>
      <c r="M1386" s="115"/>
      <c r="N1386" s="8"/>
      <c r="Q1386" s="8"/>
      <c r="R1386" s="99"/>
      <c r="S1386" s="27"/>
      <c r="T1386" s="27"/>
    </row>
    <row r="1387" spans="1:20" ht="13.4" customHeight="1" x14ac:dyDescent="1.1000000000000001">
      <c r="A1387" s="84">
        <v>545</v>
      </c>
      <c r="B1387" s="4" t="s">
        <v>3240</v>
      </c>
      <c r="C1387" s="10" t="s">
        <v>2872</v>
      </c>
      <c r="D1387" s="2">
        <v>80</v>
      </c>
      <c r="E1387" s="45" t="s">
        <v>3323</v>
      </c>
      <c r="F1387" s="25"/>
      <c r="G1387" s="47" t="s">
        <v>14</v>
      </c>
      <c r="H1387" s="11" t="s">
        <v>4964</v>
      </c>
      <c r="I1387" s="59"/>
      <c r="J1387" s="122"/>
      <c r="K1387" s="123"/>
      <c r="L1387" s="60"/>
      <c r="M1387" s="115"/>
      <c r="N1387" s="8"/>
      <c r="Q1387" s="8"/>
      <c r="R1387" s="99"/>
      <c r="S1387" s="27"/>
      <c r="T1387" s="27"/>
    </row>
    <row r="1388" spans="1:20" ht="13.4" customHeight="1" x14ac:dyDescent="1.1000000000000001">
      <c r="A1388" s="84">
        <v>544</v>
      </c>
      <c r="B1388" s="4" t="s">
        <v>3240</v>
      </c>
      <c r="C1388" s="10" t="s">
        <v>2872</v>
      </c>
      <c r="D1388" s="2">
        <v>79</v>
      </c>
      <c r="E1388" s="45" t="s">
        <v>3324</v>
      </c>
      <c r="F1388" s="25"/>
      <c r="G1388" s="47" t="s">
        <v>14</v>
      </c>
      <c r="H1388" s="11" t="s">
        <v>3325</v>
      </c>
      <c r="I1388" s="59"/>
      <c r="J1388" s="122"/>
      <c r="K1388" s="123"/>
      <c r="L1388" s="60"/>
      <c r="M1388" s="115"/>
      <c r="N1388" s="8"/>
      <c r="Q1388" s="8"/>
      <c r="R1388" s="99"/>
      <c r="S1388" s="27"/>
      <c r="T1388" s="27"/>
    </row>
    <row r="1389" spans="1:20" ht="13.4" customHeight="1" x14ac:dyDescent="1.1000000000000001">
      <c r="A1389" s="84">
        <v>543</v>
      </c>
      <c r="B1389" s="4" t="s">
        <v>3240</v>
      </c>
      <c r="C1389" s="10" t="s">
        <v>2872</v>
      </c>
      <c r="D1389" s="2">
        <v>78</v>
      </c>
      <c r="E1389" s="45" t="s">
        <v>3326</v>
      </c>
      <c r="F1389" s="25"/>
      <c r="G1389" s="47" t="s">
        <v>14</v>
      </c>
      <c r="H1389" s="11" t="s">
        <v>3327</v>
      </c>
      <c r="I1389" s="59"/>
      <c r="J1389" s="122"/>
      <c r="K1389" s="123"/>
      <c r="L1389" s="60"/>
      <c r="M1389" s="115"/>
      <c r="N1389" s="8"/>
      <c r="Q1389" s="8"/>
      <c r="R1389" s="99"/>
      <c r="S1389" s="27"/>
      <c r="T1389" s="27"/>
    </row>
    <row r="1390" spans="1:20" ht="13.4" customHeight="1" x14ac:dyDescent="1.1000000000000001">
      <c r="A1390" s="84">
        <v>542</v>
      </c>
      <c r="B1390" s="4" t="s">
        <v>3240</v>
      </c>
      <c r="C1390" s="10" t="s">
        <v>2872</v>
      </c>
      <c r="D1390" s="2">
        <v>77</v>
      </c>
      <c r="E1390" s="45" t="s">
        <v>3328</v>
      </c>
      <c r="F1390" s="25"/>
      <c r="G1390" s="47" t="s">
        <v>14</v>
      </c>
      <c r="H1390" s="11" t="s">
        <v>3329</v>
      </c>
      <c r="I1390" s="59"/>
      <c r="J1390" s="122"/>
      <c r="K1390" s="123"/>
      <c r="L1390" s="60"/>
      <c r="M1390" s="115"/>
      <c r="N1390" s="8"/>
      <c r="Q1390" s="8"/>
      <c r="R1390" s="99"/>
      <c r="S1390" s="27"/>
      <c r="T1390" s="27"/>
    </row>
    <row r="1391" spans="1:20" ht="13.4" customHeight="1" x14ac:dyDescent="1.1000000000000001">
      <c r="A1391" s="84">
        <v>541</v>
      </c>
      <c r="B1391" s="4" t="s">
        <v>3240</v>
      </c>
      <c r="C1391" s="10" t="s">
        <v>2872</v>
      </c>
      <c r="D1391" s="2">
        <v>76</v>
      </c>
      <c r="E1391" s="45" t="s">
        <v>3330</v>
      </c>
      <c r="F1391" s="25"/>
      <c r="G1391" s="47" t="s">
        <v>14</v>
      </c>
      <c r="H1391" s="11" t="s">
        <v>4554</v>
      </c>
      <c r="I1391" s="59"/>
      <c r="J1391" s="122"/>
      <c r="K1391" s="123"/>
      <c r="L1391" s="60"/>
      <c r="M1391" s="115"/>
      <c r="N1391" s="8"/>
      <c r="Q1391" s="8"/>
      <c r="R1391" s="99"/>
      <c r="S1391" s="27"/>
      <c r="T1391" s="27"/>
    </row>
    <row r="1392" spans="1:20" ht="13.4" customHeight="1" x14ac:dyDescent="1.1000000000000001">
      <c r="A1392" s="84">
        <v>540</v>
      </c>
      <c r="B1392" s="4" t="s">
        <v>3240</v>
      </c>
      <c r="C1392" s="10" t="s">
        <v>2872</v>
      </c>
      <c r="D1392" s="2">
        <v>75</v>
      </c>
      <c r="E1392" s="45" t="s">
        <v>3331</v>
      </c>
      <c r="F1392" s="25"/>
      <c r="G1392" s="47" t="s">
        <v>14</v>
      </c>
      <c r="H1392" s="11" t="s">
        <v>3332</v>
      </c>
      <c r="I1392" s="59"/>
      <c r="J1392" s="122"/>
      <c r="K1392" s="123"/>
      <c r="L1392" s="60"/>
      <c r="M1392" s="115"/>
      <c r="N1392" s="8"/>
      <c r="Q1392" s="8"/>
      <c r="R1392" s="99"/>
      <c r="S1392" s="27"/>
      <c r="T1392" s="27"/>
    </row>
    <row r="1393" spans="1:20" ht="13.4" customHeight="1" x14ac:dyDescent="1.1000000000000001">
      <c r="A1393" s="84">
        <v>539</v>
      </c>
      <c r="B1393" s="4" t="s">
        <v>3240</v>
      </c>
      <c r="C1393" s="10" t="s">
        <v>2872</v>
      </c>
      <c r="D1393" s="2">
        <v>74</v>
      </c>
      <c r="E1393" s="45" t="s">
        <v>3333</v>
      </c>
      <c r="F1393" s="25"/>
      <c r="G1393" s="47" t="s">
        <v>14</v>
      </c>
      <c r="H1393" s="11" t="s">
        <v>3334</v>
      </c>
      <c r="I1393" s="59"/>
      <c r="J1393" s="122"/>
      <c r="K1393" s="123"/>
      <c r="L1393" s="60"/>
      <c r="M1393" s="115"/>
      <c r="N1393" s="8"/>
      <c r="Q1393" s="8"/>
      <c r="R1393" s="99"/>
      <c r="S1393" s="27"/>
      <c r="T1393" s="27"/>
    </row>
    <row r="1394" spans="1:20" ht="13.4" customHeight="1" x14ac:dyDescent="1.1000000000000001">
      <c r="A1394" s="84">
        <v>538</v>
      </c>
      <c r="B1394" s="4" t="s">
        <v>3240</v>
      </c>
      <c r="C1394" s="10" t="s">
        <v>2872</v>
      </c>
      <c r="D1394" s="2">
        <v>73</v>
      </c>
      <c r="E1394" s="45" t="s">
        <v>3335</v>
      </c>
      <c r="F1394" s="25"/>
      <c r="G1394" s="47" t="s">
        <v>14</v>
      </c>
      <c r="H1394" s="11" t="s">
        <v>3336</v>
      </c>
      <c r="I1394" s="59"/>
      <c r="J1394" s="122"/>
      <c r="K1394" s="123"/>
      <c r="L1394" s="60"/>
      <c r="M1394" s="115"/>
      <c r="N1394" s="8"/>
      <c r="Q1394" s="8"/>
      <c r="R1394" s="99"/>
      <c r="S1394" s="27"/>
      <c r="T1394" s="27"/>
    </row>
    <row r="1395" spans="1:20" ht="13.4" customHeight="1" x14ac:dyDescent="1.1000000000000001">
      <c r="A1395" s="84">
        <v>537</v>
      </c>
      <c r="B1395" s="4" t="s">
        <v>3240</v>
      </c>
      <c r="C1395" s="10" t="s">
        <v>2872</v>
      </c>
      <c r="D1395" s="2">
        <v>72</v>
      </c>
      <c r="E1395" s="45" t="s">
        <v>3337</v>
      </c>
      <c r="F1395" s="25"/>
      <c r="G1395" s="47" t="s">
        <v>14</v>
      </c>
      <c r="H1395" s="11" t="s">
        <v>3338</v>
      </c>
      <c r="I1395" s="59"/>
      <c r="J1395" s="122"/>
      <c r="K1395" s="123"/>
      <c r="L1395" s="60"/>
      <c r="M1395" s="115"/>
      <c r="N1395" s="8"/>
      <c r="Q1395" s="8"/>
      <c r="R1395" s="99"/>
      <c r="S1395" s="27"/>
      <c r="T1395" s="27"/>
    </row>
    <row r="1396" spans="1:20" ht="13.4" customHeight="1" x14ac:dyDescent="1.1000000000000001">
      <c r="A1396" s="84">
        <v>536</v>
      </c>
      <c r="B1396" s="4" t="s">
        <v>3240</v>
      </c>
      <c r="C1396" s="10" t="s">
        <v>2872</v>
      </c>
      <c r="D1396" s="2">
        <v>71</v>
      </c>
      <c r="E1396" s="45" t="s">
        <v>3339</v>
      </c>
      <c r="F1396" s="25"/>
      <c r="G1396" s="47" t="s">
        <v>14</v>
      </c>
      <c r="H1396" s="11" t="s">
        <v>3340</v>
      </c>
      <c r="I1396" s="59"/>
      <c r="J1396" s="122"/>
      <c r="K1396" s="123"/>
      <c r="L1396" s="60"/>
      <c r="M1396" s="115"/>
      <c r="N1396" s="8"/>
      <c r="Q1396" s="8"/>
      <c r="R1396" s="99"/>
      <c r="S1396" s="27"/>
      <c r="T1396" s="27"/>
    </row>
    <row r="1397" spans="1:20" ht="13.4" customHeight="1" x14ac:dyDescent="1.1000000000000001">
      <c r="A1397" s="84">
        <v>535</v>
      </c>
      <c r="B1397" s="4" t="s">
        <v>3240</v>
      </c>
      <c r="C1397" s="10" t="s">
        <v>2872</v>
      </c>
      <c r="D1397" s="2">
        <v>70</v>
      </c>
      <c r="E1397" s="45" t="s">
        <v>3341</v>
      </c>
      <c r="F1397" s="25"/>
      <c r="G1397" s="47" t="s">
        <v>14</v>
      </c>
      <c r="H1397" s="11" t="s">
        <v>3342</v>
      </c>
      <c r="I1397" s="59"/>
      <c r="J1397" s="122"/>
      <c r="K1397" s="123"/>
      <c r="L1397" s="60"/>
      <c r="M1397" s="115"/>
      <c r="N1397" s="8"/>
      <c r="Q1397" s="8"/>
      <c r="R1397" s="99"/>
      <c r="S1397" s="27"/>
      <c r="T1397" s="27"/>
    </row>
    <row r="1398" spans="1:20" ht="13.4" customHeight="1" x14ac:dyDescent="1.1000000000000001">
      <c r="A1398" s="84">
        <v>534</v>
      </c>
      <c r="B1398" s="4" t="s">
        <v>3240</v>
      </c>
      <c r="C1398" s="10" t="s">
        <v>2872</v>
      </c>
      <c r="D1398" s="2">
        <v>69</v>
      </c>
      <c r="E1398" s="45" t="s">
        <v>3343</v>
      </c>
      <c r="F1398" s="25"/>
      <c r="G1398" s="47" t="s">
        <v>14</v>
      </c>
      <c r="H1398" s="11" t="s">
        <v>3344</v>
      </c>
      <c r="I1398" s="59"/>
      <c r="J1398" s="122"/>
      <c r="K1398" s="123"/>
      <c r="L1398" s="60"/>
      <c r="M1398" s="115"/>
      <c r="N1398" s="8"/>
      <c r="Q1398" s="8"/>
      <c r="R1398" s="99"/>
      <c r="S1398" s="27"/>
      <c r="T1398" s="27"/>
    </row>
    <row r="1399" spans="1:20" ht="13.4" customHeight="1" x14ac:dyDescent="1.1000000000000001">
      <c r="A1399" s="84">
        <v>533</v>
      </c>
      <c r="B1399" s="4" t="s">
        <v>3240</v>
      </c>
      <c r="C1399" s="10" t="s">
        <v>2872</v>
      </c>
      <c r="D1399" s="2">
        <v>68</v>
      </c>
      <c r="E1399" s="45" t="s">
        <v>3345</v>
      </c>
      <c r="F1399" s="25"/>
      <c r="G1399" s="47" t="s">
        <v>14</v>
      </c>
      <c r="H1399" s="11" t="s">
        <v>3346</v>
      </c>
      <c r="I1399" s="59"/>
      <c r="J1399" s="122"/>
      <c r="K1399" s="123"/>
      <c r="L1399" s="60"/>
      <c r="M1399" s="115"/>
      <c r="N1399" s="8"/>
      <c r="Q1399" s="8"/>
      <c r="R1399" s="99"/>
      <c r="S1399" s="27"/>
      <c r="T1399" s="27"/>
    </row>
    <row r="1400" spans="1:20" ht="13.4" customHeight="1" x14ac:dyDescent="1.1000000000000001">
      <c r="A1400" s="84">
        <v>532</v>
      </c>
      <c r="B1400" s="4" t="s">
        <v>3240</v>
      </c>
      <c r="C1400" s="10" t="s">
        <v>2872</v>
      </c>
      <c r="D1400" s="2">
        <v>67</v>
      </c>
      <c r="E1400" s="45" t="s">
        <v>3347</v>
      </c>
      <c r="F1400" s="25"/>
      <c r="G1400" s="47" t="s">
        <v>14</v>
      </c>
      <c r="H1400" s="11" t="s">
        <v>3348</v>
      </c>
      <c r="I1400" s="59"/>
      <c r="J1400" s="122"/>
      <c r="K1400" s="123"/>
      <c r="L1400" s="60"/>
      <c r="M1400" s="115"/>
      <c r="N1400" s="8"/>
      <c r="Q1400" s="8"/>
      <c r="R1400" s="99"/>
      <c r="S1400" s="27"/>
      <c r="T1400" s="27"/>
    </row>
    <row r="1401" spans="1:20" ht="13.4" customHeight="1" x14ac:dyDescent="1.1000000000000001">
      <c r="A1401" s="84">
        <v>531</v>
      </c>
      <c r="B1401" s="4" t="s">
        <v>3240</v>
      </c>
      <c r="C1401" s="10" t="s">
        <v>2872</v>
      </c>
      <c r="D1401" s="2">
        <v>66</v>
      </c>
      <c r="E1401" s="45" t="s">
        <v>3349</v>
      </c>
      <c r="F1401" s="25"/>
      <c r="G1401" s="47" t="s">
        <v>14</v>
      </c>
      <c r="H1401" s="11" t="s">
        <v>4578</v>
      </c>
      <c r="I1401" s="59"/>
      <c r="J1401" s="122"/>
      <c r="K1401" s="123"/>
      <c r="L1401" s="60"/>
      <c r="M1401" s="115"/>
      <c r="N1401" s="8"/>
      <c r="Q1401" s="8"/>
      <c r="R1401" s="99"/>
      <c r="S1401" s="27"/>
      <c r="T1401" s="27"/>
    </row>
    <row r="1402" spans="1:20" ht="13.4" customHeight="1" x14ac:dyDescent="1.1000000000000001">
      <c r="A1402" s="84">
        <v>530</v>
      </c>
      <c r="B1402" s="4" t="s">
        <v>3240</v>
      </c>
      <c r="C1402" s="10" t="s">
        <v>2872</v>
      </c>
      <c r="D1402" s="2">
        <v>65</v>
      </c>
      <c r="E1402" s="45" t="s">
        <v>3350</v>
      </c>
      <c r="F1402" s="25"/>
      <c r="G1402" s="47" t="s">
        <v>14</v>
      </c>
      <c r="H1402" s="11" t="s">
        <v>3351</v>
      </c>
      <c r="I1402" s="59"/>
      <c r="J1402" s="122"/>
      <c r="K1402" s="123"/>
      <c r="L1402" s="60"/>
      <c r="M1402" s="115"/>
      <c r="N1402" s="8"/>
      <c r="Q1402" s="8"/>
      <c r="R1402" s="99"/>
      <c r="S1402" s="27"/>
      <c r="T1402" s="27"/>
    </row>
    <row r="1403" spans="1:20" ht="13.4" customHeight="1" x14ac:dyDescent="1.1000000000000001">
      <c r="A1403" s="84">
        <v>529</v>
      </c>
      <c r="B1403" s="4" t="s">
        <v>3240</v>
      </c>
      <c r="C1403" s="10" t="s">
        <v>2872</v>
      </c>
      <c r="D1403" s="2">
        <v>64</v>
      </c>
      <c r="E1403" s="45" t="s">
        <v>3352</v>
      </c>
      <c r="F1403" s="25"/>
      <c r="G1403" s="47" t="s">
        <v>14</v>
      </c>
      <c r="H1403" s="11" t="s">
        <v>3353</v>
      </c>
      <c r="I1403" s="59"/>
      <c r="J1403" s="122"/>
      <c r="K1403" s="123"/>
      <c r="L1403" s="60"/>
      <c r="M1403" s="115"/>
      <c r="N1403" s="8"/>
      <c r="Q1403" s="8"/>
      <c r="R1403" s="99"/>
      <c r="S1403" s="27"/>
      <c r="T1403" s="27"/>
    </row>
    <row r="1404" spans="1:20" ht="13.4" customHeight="1" x14ac:dyDescent="1.1000000000000001">
      <c r="A1404" s="84">
        <v>528</v>
      </c>
      <c r="B1404" s="4" t="s">
        <v>3240</v>
      </c>
      <c r="C1404" s="10" t="s">
        <v>2872</v>
      </c>
      <c r="D1404" s="2">
        <v>63</v>
      </c>
      <c r="E1404" s="45" t="s">
        <v>3354</v>
      </c>
      <c r="F1404" s="25"/>
      <c r="G1404" s="47" t="s">
        <v>14</v>
      </c>
      <c r="H1404" s="11" t="s">
        <v>3355</v>
      </c>
      <c r="I1404" s="59"/>
      <c r="J1404" s="122"/>
      <c r="K1404" s="123"/>
      <c r="L1404" s="60"/>
      <c r="M1404" s="115"/>
      <c r="N1404" s="8"/>
      <c r="Q1404" s="8"/>
      <c r="R1404" s="99"/>
      <c r="S1404" s="27"/>
      <c r="T1404" s="27"/>
    </row>
    <row r="1405" spans="1:20" ht="13.4" customHeight="1" x14ac:dyDescent="1.1000000000000001">
      <c r="A1405" s="84">
        <v>527</v>
      </c>
      <c r="B1405" s="4" t="s">
        <v>3240</v>
      </c>
      <c r="C1405" s="10" t="s">
        <v>2872</v>
      </c>
      <c r="D1405" s="2">
        <v>62</v>
      </c>
      <c r="E1405" s="45" t="s">
        <v>3356</v>
      </c>
      <c r="F1405" s="25"/>
      <c r="G1405" s="47" t="s">
        <v>14</v>
      </c>
      <c r="H1405" s="11" t="s">
        <v>3357</v>
      </c>
      <c r="I1405" s="59"/>
      <c r="J1405" s="122"/>
      <c r="K1405" s="123"/>
      <c r="L1405" s="60"/>
      <c r="M1405" s="115"/>
      <c r="N1405" s="8"/>
      <c r="Q1405" s="8"/>
      <c r="R1405" s="99"/>
      <c r="S1405" s="27"/>
      <c r="T1405" s="27"/>
    </row>
    <row r="1406" spans="1:20" ht="13.4" customHeight="1" x14ac:dyDescent="1.1000000000000001">
      <c r="A1406" s="84">
        <v>526</v>
      </c>
      <c r="B1406" s="4" t="s">
        <v>3240</v>
      </c>
      <c r="C1406" s="10" t="s">
        <v>2872</v>
      </c>
      <c r="D1406" s="2">
        <v>61</v>
      </c>
      <c r="E1406" s="45" t="s">
        <v>3358</v>
      </c>
      <c r="F1406" s="25"/>
      <c r="G1406" s="47" t="s">
        <v>14</v>
      </c>
      <c r="H1406" s="11" t="s">
        <v>3359</v>
      </c>
      <c r="I1406" s="59"/>
      <c r="J1406" s="122"/>
      <c r="K1406" s="123"/>
      <c r="L1406" s="60"/>
      <c r="M1406" s="115"/>
      <c r="N1406" s="8"/>
      <c r="Q1406" s="8"/>
      <c r="R1406" s="99"/>
      <c r="S1406" s="27"/>
      <c r="T1406" s="27"/>
    </row>
    <row r="1407" spans="1:20" ht="13.4" customHeight="1" x14ac:dyDescent="1.1000000000000001">
      <c r="A1407" s="84">
        <v>525</v>
      </c>
      <c r="B1407" s="4" t="s">
        <v>3240</v>
      </c>
      <c r="C1407" s="10" t="s">
        <v>2872</v>
      </c>
      <c r="D1407" s="2">
        <v>60</v>
      </c>
      <c r="E1407" s="45" t="s">
        <v>3360</v>
      </c>
      <c r="F1407" s="25"/>
      <c r="G1407" s="47" t="s">
        <v>14</v>
      </c>
      <c r="H1407" s="11" t="s">
        <v>3361</v>
      </c>
      <c r="I1407" s="59"/>
      <c r="J1407" s="122"/>
      <c r="K1407" s="123"/>
      <c r="L1407" s="60"/>
      <c r="M1407" s="115"/>
      <c r="N1407" s="8"/>
      <c r="Q1407" s="8"/>
      <c r="R1407" s="99"/>
      <c r="S1407" s="27"/>
      <c r="T1407" s="27"/>
    </row>
    <row r="1408" spans="1:20" ht="13.4" customHeight="1" x14ac:dyDescent="1.1000000000000001">
      <c r="A1408" s="84">
        <v>524</v>
      </c>
      <c r="B1408" s="4" t="s">
        <v>3240</v>
      </c>
      <c r="C1408" s="10" t="s">
        <v>2872</v>
      </c>
      <c r="D1408" s="2">
        <v>59</v>
      </c>
      <c r="E1408" s="45" t="s">
        <v>3362</v>
      </c>
      <c r="F1408" s="25"/>
      <c r="G1408" s="47" t="s">
        <v>14</v>
      </c>
      <c r="H1408" s="11" t="s">
        <v>3363</v>
      </c>
      <c r="I1408" s="59"/>
      <c r="J1408" s="122"/>
      <c r="K1408" s="123"/>
      <c r="L1408" s="60"/>
      <c r="M1408" s="115"/>
      <c r="N1408" s="8"/>
      <c r="Q1408" s="8"/>
      <c r="R1408" s="99"/>
      <c r="S1408" s="27"/>
      <c r="T1408" s="27"/>
    </row>
    <row r="1409" spans="1:20" ht="13.4" customHeight="1" x14ac:dyDescent="1.1000000000000001">
      <c r="A1409" s="84">
        <v>523</v>
      </c>
      <c r="B1409" s="4" t="s">
        <v>3240</v>
      </c>
      <c r="C1409" s="10" t="s">
        <v>2872</v>
      </c>
      <c r="D1409" s="2">
        <v>58</v>
      </c>
      <c r="E1409" s="45" t="s">
        <v>3364</v>
      </c>
      <c r="F1409" s="25"/>
      <c r="G1409" s="47" t="s">
        <v>14</v>
      </c>
      <c r="H1409" s="16" t="s">
        <v>3365</v>
      </c>
      <c r="I1409" s="59"/>
      <c r="J1409" s="122"/>
      <c r="K1409" s="123"/>
      <c r="L1409" s="60"/>
      <c r="M1409" s="115"/>
      <c r="N1409" s="17"/>
      <c r="Q1409" s="17"/>
      <c r="R1409" s="101"/>
      <c r="S1409" s="27"/>
      <c r="T1409" s="27"/>
    </row>
    <row r="1410" spans="1:20" ht="13.4" customHeight="1" x14ac:dyDescent="1.1000000000000001">
      <c r="A1410" s="84">
        <v>522</v>
      </c>
      <c r="B1410" s="4" t="s">
        <v>3240</v>
      </c>
      <c r="C1410" s="10" t="s">
        <v>2872</v>
      </c>
      <c r="D1410" s="2">
        <v>57</v>
      </c>
      <c r="E1410" s="45" t="s">
        <v>3366</v>
      </c>
      <c r="F1410" s="25"/>
      <c r="G1410" s="47" t="s">
        <v>14</v>
      </c>
      <c r="H1410" s="11" t="s">
        <v>3367</v>
      </c>
      <c r="I1410" s="59"/>
      <c r="J1410" s="122"/>
      <c r="K1410" s="123"/>
      <c r="L1410" s="60"/>
      <c r="M1410" s="115"/>
      <c r="N1410" s="8"/>
      <c r="Q1410" s="8"/>
      <c r="R1410" s="99"/>
      <c r="S1410" s="27"/>
      <c r="T1410" s="27"/>
    </row>
    <row r="1411" spans="1:20" ht="13.4" customHeight="1" x14ac:dyDescent="1.1000000000000001">
      <c r="A1411" s="84">
        <v>521</v>
      </c>
      <c r="B1411" s="4" t="s">
        <v>3240</v>
      </c>
      <c r="C1411" s="10" t="s">
        <v>2872</v>
      </c>
      <c r="D1411" s="2">
        <v>56</v>
      </c>
      <c r="E1411" s="45" t="s">
        <v>3368</v>
      </c>
      <c r="F1411" s="25"/>
      <c r="G1411" s="47" t="s">
        <v>14</v>
      </c>
      <c r="H1411" s="11" t="s">
        <v>3369</v>
      </c>
      <c r="I1411" s="59"/>
      <c r="J1411" s="122"/>
      <c r="K1411" s="123"/>
      <c r="L1411" s="60"/>
      <c r="M1411" s="115"/>
      <c r="N1411" s="8"/>
      <c r="Q1411" s="8"/>
      <c r="R1411" s="99"/>
      <c r="S1411" s="27"/>
      <c r="T1411" s="27"/>
    </row>
    <row r="1412" spans="1:20" ht="13.4" customHeight="1" x14ac:dyDescent="1.1000000000000001">
      <c r="A1412" s="84">
        <v>520</v>
      </c>
      <c r="B1412" s="4" t="s">
        <v>3240</v>
      </c>
      <c r="C1412" s="10" t="s">
        <v>2872</v>
      </c>
      <c r="D1412" s="2">
        <v>55</v>
      </c>
      <c r="E1412" s="45" t="s">
        <v>3370</v>
      </c>
      <c r="F1412" s="25"/>
      <c r="G1412" s="47" t="s">
        <v>14</v>
      </c>
      <c r="H1412" s="11" t="s">
        <v>3371</v>
      </c>
      <c r="I1412" s="59"/>
      <c r="J1412" s="122"/>
      <c r="K1412" s="123"/>
      <c r="L1412" s="60"/>
      <c r="M1412" s="115"/>
      <c r="N1412" s="8"/>
      <c r="Q1412" s="8"/>
      <c r="R1412" s="99"/>
      <c r="S1412" s="27"/>
      <c r="T1412" s="27"/>
    </row>
    <row r="1413" spans="1:20" ht="13.4" customHeight="1" x14ac:dyDescent="1.1000000000000001">
      <c r="A1413" s="84">
        <v>519</v>
      </c>
      <c r="B1413" s="4" t="s">
        <v>3240</v>
      </c>
      <c r="C1413" s="10" t="s">
        <v>2872</v>
      </c>
      <c r="D1413" s="2">
        <v>54</v>
      </c>
      <c r="E1413" s="45" t="s">
        <v>3372</v>
      </c>
      <c r="F1413" s="25"/>
      <c r="G1413" s="47" t="s">
        <v>14</v>
      </c>
      <c r="H1413" s="11" t="s">
        <v>3373</v>
      </c>
      <c r="I1413" s="59"/>
      <c r="J1413" s="122"/>
      <c r="K1413" s="123"/>
      <c r="L1413" s="60"/>
      <c r="M1413" s="115"/>
      <c r="N1413" s="8"/>
      <c r="Q1413" s="8"/>
      <c r="R1413" s="99"/>
      <c r="S1413" s="27"/>
      <c r="T1413" s="27"/>
    </row>
    <row r="1414" spans="1:20" ht="13.4" customHeight="1" x14ac:dyDescent="1.1000000000000001">
      <c r="A1414" s="84">
        <v>518</v>
      </c>
      <c r="B1414" s="4" t="s">
        <v>3240</v>
      </c>
      <c r="C1414" s="10" t="s">
        <v>2872</v>
      </c>
      <c r="D1414" s="2">
        <v>53</v>
      </c>
      <c r="E1414" s="45" t="s">
        <v>3374</v>
      </c>
      <c r="F1414" s="25"/>
      <c r="G1414" s="47" t="s">
        <v>14</v>
      </c>
      <c r="H1414" s="11" t="s">
        <v>3375</v>
      </c>
      <c r="I1414" s="59"/>
      <c r="J1414" s="122"/>
      <c r="K1414" s="123"/>
      <c r="L1414" s="60"/>
      <c r="M1414" s="115"/>
      <c r="N1414" s="8"/>
      <c r="Q1414" s="8"/>
      <c r="R1414" s="99"/>
      <c r="S1414" s="27"/>
      <c r="T1414" s="27"/>
    </row>
    <row r="1415" spans="1:20" ht="13.4" customHeight="1" x14ac:dyDescent="1.1000000000000001">
      <c r="A1415" s="84">
        <v>517</v>
      </c>
      <c r="B1415" s="4" t="s">
        <v>3376</v>
      </c>
      <c r="C1415" s="10" t="s">
        <v>2872</v>
      </c>
      <c r="D1415" s="2">
        <v>52</v>
      </c>
      <c r="E1415" s="45" t="s">
        <v>3377</v>
      </c>
      <c r="F1415" s="25"/>
      <c r="G1415" s="47" t="s">
        <v>14</v>
      </c>
      <c r="H1415" s="11" t="s">
        <v>3378</v>
      </c>
      <c r="I1415" s="59"/>
      <c r="J1415" s="122"/>
      <c r="K1415" s="123"/>
      <c r="L1415" s="60"/>
      <c r="M1415" s="115"/>
      <c r="N1415" s="8"/>
      <c r="Q1415" s="8"/>
      <c r="R1415" s="99"/>
      <c r="S1415" s="27"/>
      <c r="T1415" s="27"/>
    </row>
    <row r="1416" spans="1:20" ht="13.4" customHeight="1" x14ac:dyDescent="1.1000000000000001">
      <c r="A1416" s="84">
        <v>516</v>
      </c>
      <c r="B1416" s="4" t="s">
        <v>3376</v>
      </c>
      <c r="C1416" s="10" t="s">
        <v>2872</v>
      </c>
      <c r="D1416" s="2">
        <v>51</v>
      </c>
      <c r="E1416" s="45" t="s">
        <v>3379</v>
      </c>
      <c r="F1416" s="25"/>
      <c r="G1416" s="47" t="s">
        <v>14</v>
      </c>
      <c r="H1416" s="11" t="s">
        <v>3380</v>
      </c>
      <c r="I1416" s="59"/>
      <c r="J1416" s="122"/>
      <c r="K1416" s="123"/>
      <c r="L1416" s="60"/>
      <c r="M1416" s="115"/>
      <c r="N1416" s="8"/>
      <c r="Q1416" s="8"/>
      <c r="R1416" s="99"/>
      <c r="S1416" s="27"/>
      <c r="T1416" s="27"/>
    </row>
    <row r="1417" spans="1:20" ht="13.4" customHeight="1" x14ac:dyDescent="1.1000000000000001">
      <c r="A1417" s="84">
        <v>515</v>
      </c>
      <c r="B1417" s="4" t="s">
        <v>3376</v>
      </c>
      <c r="C1417" s="10" t="s">
        <v>2872</v>
      </c>
      <c r="D1417" s="2">
        <v>50</v>
      </c>
      <c r="E1417" s="45" t="s">
        <v>3381</v>
      </c>
      <c r="F1417" s="25"/>
      <c r="G1417" s="47" t="s">
        <v>14</v>
      </c>
      <c r="H1417" s="11" t="s">
        <v>3382</v>
      </c>
      <c r="I1417" s="59"/>
      <c r="J1417" s="122"/>
      <c r="K1417" s="123"/>
      <c r="L1417" s="60"/>
      <c r="M1417" s="115"/>
      <c r="N1417" s="8"/>
      <c r="Q1417" s="8"/>
      <c r="R1417" s="99"/>
      <c r="S1417" s="27"/>
      <c r="T1417" s="27"/>
    </row>
    <row r="1418" spans="1:20" ht="13.4" customHeight="1" x14ac:dyDescent="1.1000000000000001">
      <c r="A1418" s="84">
        <v>514</v>
      </c>
      <c r="B1418" s="4" t="s">
        <v>3376</v>
      </c>
      <c r="C1418" s="10" t="s">
        <v>2872</v>
      </c>
      <c r="D1418" s="2">
        <v>49</v>
      </c>
      <c r="E1418" s="45" t="s">
        <v>3383</v>
      </c>
      <c r="F1418" s="25"/>
      <c r="G1418" s="47" t="s">
        <v>14</v>
      </c>
      <c r="H1418" s="16" t="s">
        <v>3384</v>
      </c>
      <c r="I1418" s="59"/>
      <c r="J1418" s="122"/>
      <c r="K1418" s="123"/>
      <c r="L1418" s="60"/>
      <c r="M1418" s="115"/>
      <c r="N1418" s="17"/>
      <c r="Q1418" s="17"/>
      <c r="R1418" s="101"/>
      <c r="S1418" s="27"/>
      <c r="T1418" s="27"/>
    </row>
    <row r="1419" spans="1:20" ht="13.4" customHeight="1" x14ac:dyDescent="1.1000000000000001">
      <c r="A1419" s="84">
        <v>513</v>
      </c>
      <c r="B1419" s="4" t="s">
        <v>3376</v>
      </c>
      <c r="C1419" s="10" t="s">
        <v>2872</v>
      </c>
      <c r="D1419" s="2">
        <v>48</v>
      </c>
      <c r="E1419" s="45" t="s">
        <v>3385</v>
      </c>
      <c r="F1419" s="25"/>
      <c r="G1419" s="47" t="s">
        <v>14</v>
      </c>
      <c r="H1419" s="11" t="s">
        <v>3386</v>
      </c>
      <c r="I1419" s="59"/>
      <c r="J1419" s="122"/>
      <c r="K1419" s="123"/>
      <c r="L1419" s="60"/>
      <c r="M1419" s="115"/>
      <c r="N1419" s="8"/>
      <c r="Q1419" s="8"/>
      <c r="R1419" s="99"/>
      <c r="S1419" s="27"/>
      <c r="T1419" s="27"/>
    </row>
    <row r="1420" spans="1:20" ht="13.4" customHeight="1" x14ac:dyDescent="1.1000000000000001">
      <c r="A1420" s="84">
        <v>512</v>
      </c>
      <c r="B1420" s="4" t="s">
        <v>3376</v>
      </c>
      <c r="C1420" s="10" t="s">
        <v>2872</v>
      </c>
      <c r="D1420" s="2">
        <v>47</v>
      </c>
      <c r="E1420" s="45" t="s">
        <v>3387</v>
      </c>
      <c r="F1420" s="25"/>
      <c r="G1420" s="47" t="s">
        <v>14</v>
      </c>
      <c r="H1420" s="11" t="s">
        <v>3388</v>
      </c>
      <c r="I1420" s="59"/>
      <c r="J1420" s="122"/>
      <c r="K1420" s="123"/>
      <c r="L1420" s="60"/>
      <c r="M1420" s="115"/>
      <c r="N1420" s="8"/>
      <c r="Q1420" s="8"/>
      <c r="R1420" s="99"/>
      <c r="S1420" s="27"/>
      <c r="T1420" s="27"/>
    </row>
    <row r="1421" spans="1:20" ht="13.4" customHeight="1" x14ac:dyDescent="1.1000000000000001">
      <c r="A1421" s="84">
        <v>511</v>
      </c>
      <c r="B1421" s="4" t="s">
        <v>3376</v>
      </c>
      <c r="C1421" s="10" t="s">
        <v>2872</v>
      </c>
      <c r="D1421" s="2">
        <v>46</v>
      </c>
      <c r="E1421" s="45" t="s">
        <v>3389</v>
      </c>
      <c r="F1421" s="25"/>
      <c r="G1421" s="47" t="s">
        <v>14</v>
      </c>
      <c r="H1421" s="11" t="s">
        <v>3390</v>
      </c>
      <c r="I1421" s="59"/>
      <c r="J1421" s="122"/>
      <c r="K1421" s="123"/>
      <c r="L1421" s="60"/>
      <c r="M1421" s="115"/>
      <c r="N1421" s="8"/>
      <c r="Q1421" s="8"/>
      <c r="R1421" s="99"/>
      <c r="S1421" s="27"/>
      <c r="T1421" s="27"/>
    </row>
    <row r="1422" spans="1:20" ht="13.4" customHeight="1" x14ac:dyDescent="1.1000000000000001">
      <c r="A1422" s="84">
        <v>510</v>
      </c>
      <c r="B1422" s="4" t="s">
        <v>3376</v>
      </c>
      <c r="C1422" s="10" t="s">
        <v>2872</v>
      </c>
      <c r="D1422" s="2">
        <v>45</v>
      </c>
      <c r="E1422" s="45" t="s">
        <v>3391</v>
      </c>
      <c r="F1422" s="25"/>
      <c r="G1422" s="47" t="s">
        <v>14</v>
      </c>
      <c r="H1422" s="11" t="s">
        <v>3392</v>
      </c>
      <c r="I1422" s="59"/>
      <c r="J1422" s="122"/>
      <c r="K1422" s="123"/>
      <c r="L1422" s="60"/>
      <c r="M1422" s="115"/>
      <c r="N1422" s="8"/>
      <c r="Q1422" s="8"/>
      <c r="R1422" s="99"/>
      <c r="S1422" s="27"/>
      <c r="T1422" s="27"/>
    </row>
    <row r="1423" spans="1:20" ht="13.4" customHeight="1" x14ac:dyDescent="1.1000000000000001">
      <c r="A1423" s="84">
        <v>509</v>
      </c>
      <c r="B1423" s="4" t="s">
        <v>3376</v>
      </c>
      <c r="C1423" s="10" t="s">
        <v>2872</v>
      </c>
      <c r="D1423" s="2">
        <v>44</v>
      </c>
      <c r="E1423" s="45" t="s">
        <v>3393</v>
      </c>
      <c r="F1423" s="25"/>
      <c r="G1423" s="47" t="s">
        <v>14</v>
      </c>
      <c r="H1423" s="11" t="s">
        <v>4553</v>
      </c>
      <c r="I1423" s="59"/>
      <c r="J1423" s="122"/>
      <c r="K1423" s="123"/>
      <c r="L1423" s="60"/>
      <c r="M1423" s="115"/>
      <c r="N1423" s="8"/>
      <c r="Q1423" s="8"/>
      <c r="R1423" s="99"/>
      <c r="S1423" s="27"/>
      <c r="T1423" s="27"/>
    </row>
    <row r="1424" spans="1:20" ht="13.4" customHeight="1" x14ac:dyDescent="1.1000000000000001">
      <c r="A1424" s="84">
        <v>508</v>
      </c>
      <c r="B1424" s="4" t="s">
        <v>3376</v>
      </c>
      <c r="C1424" s="10" t="s">
        <v>2872</v>
      </c>
      <c r="D1424" s="2">
        <v>43</v>
      </c>
      <c r="E1424" s="45" t="s">
        <v>3394</v>
      </c>
      <c r="F1424" s="25"/>
      <c r="G1424" s="47" t="s">
        <v>14</v>
      </c>
      <c r="H1424" s="11" t="s">
        <v>3395</v>
      </c>
      <c r="I1424" s="59"/>
      <c r="J1424" s="122"/>
      <c r="K1424" s="123"/>
      <c r="L1424" s="60"/>
      <c r="M1424" s="115"/>
      <c r="N1424" s="8"/>
      <c r="Q1424" s="8"/>
      <c r="R1424" s="99"/>
      <c r="S1424" s="27"/>
      <c r="T1424" s="27"/>
    </row>
    <row r="1425" spans="1:20" ht="13.4" customHeight="1" x14ac:dyDescent="1.1000000000000001">
      <c r="A1425" s="84">
        <v>507</v>
      </c>
      <c r="B1425" s="4" t="s">
        <v>3376</v>
      </c>
      <c r="C1425" s="10" t="s">
        <v>2872</v>
      </c>
      <c r="D1425" s="2">
        <v>42</v>
      </c>
      <c r="E1425" s="45" t="s">
        <v>3396</v>
      </c>
      <c r="F1425" s="25"/>
      <c r="G1425" s="47" t="s">
        <v>14</v>
      </c>
      <c r="H1425" s="11" t="s">
        <v>3397</v>
      </c>
      <c r="I1425" s="59"/>
      <c r="J1425" s="122"/>
      <c r="K1425" s="123"/>
      <c r="L1425" s="60"/>
      <c r="M1425" s="115"/>
      <c r="N1425" s="8"/>
      <c r="Q1425" s="8"/>
      <c r="R1425" s="99"/>
      <c r="S1425" s="27"/>
      <c r="T1425" s="27"/>
    </row>
    <row r="1426" spans="1:20" ht="13.4" customHeight="1" x14ac:dyDescent="1.1000000000000001">
      <c r="A1426" s="84">
        <v>506</v>
      </c>
      <c r="B1426" s="4" t="s">
        <v>3376</v>
      </c>
      <c r="C1426" s="10" t="s">
        <v>2872</v>
      </c>
      <c r="D1426" s="2">
        <v>41</v>
      </c>
      <c r="E1426" s="45" t="s">
        <v>3398</v>
      </c>
      <c r="F1426" s="25"/>
      <c r="G1426" s="47" t="s">
        <v>14</v>
      </c>
      <c r="H1426" s="11" t="s">
        <v>3399</v>
      </c>
      <c r="I1426" s="59"/>
      <c r="J1426" s="122"/>
      <c r="K1426" s="123"/>
      <c r="L1426" s="60"/>
      <c r="M1426" s="115"/>
      <c r="N1426" s="8"/>
      <c r="Q1426" s="8"/>
      <c r="R1426" s="99"/>
      <c r="S1426" s="27"/>
      <c r="T1426" s="27"/>
    </row>
    <row r="1427" spans="1:20" ht="13.4" customHeight="1" x14ac:dyDescent="1.1000000000000001">
      <c r="A1427" s="84">
        <v>505</v>
      </c>
      <c r="B1427" s="4" t="s">
        <v>3376</v>
      </c>
      <c r="C1427" s="10" t="s">
        <v>2872</v>
      </c>
      <c r="D1427" s="2">
        <v>40</v>
      </c>
      <c r="E1427" s="45" t="s">
        <v>3400</v>
      </c>
      <c r="F1427" s="25"/>
      <c r="G1427" s="47" t="s">
        <v>14</v>
      </c>
      <c r="H1427" s="11" t="s">
        <v>3401</v>
      </c>
      <c r="I1427" s="59"/>
      <c r="J1427" s="122"/>
      <c r="K1427" s="123"/>
      <c r="L1427" s="60"/>
      <c r="M1427" s="115"/>
      <c r="N1427" s="8"/>
      <c r="Q1427" s="8"/>
      <c r="R1427" s="99"/>
      <c r="S1427" s="27"/>
      <c r="T1427" s="27"/>
    </row>
    <row r="1428" spans="1:20" ht="13.4" customHeight="1" x14ac:dyDescent="1.1000000000000001">
      <c r="A1428" s="84">
        <v>504</v>
      </c>
      <c r="B1428" s="4" t="s">
        <v>3376</v>
      </c>
      <c r="C1428" s="10" t="s">
        <v>2872</v>
      </c>
      <c r="D1428" s="2">
        <v>39</v>
      </c>
      <c r="E1428" s="45" t="s">
        <v>3402</v>
      </c>
      <c r="F1428" s="25"/>
      <c r="G1428" s="47" t="s">
        <v>14</v>
      </c>
      <c r="H1428" s="11" t="s">
        <v>3403</v>
      </c>
      <c r="I1428" s="59"/>
      <c r="J1428" s="122"/>
      <c r="K1428" s="123"/>
      <c r="L1428" s="60"/>
      <c r="M1428" s="115"/>
      <c r="N1428" s="8"/>
      <c r="Q1428" s="8"/>
      <c r="R1428" s="99"/>
      <c r="S1428" s="27"/>
      <c r="T1428" s="27"/>
    </row>
    <row r="1429" spans="1:20" ht="13.4" customHeight="1" x14ac:dyDescent="1.1000000000000001">
      <c r="A1429" s="84">
        <v>503</v>
      </c>
      <c r="B1429" s="4" t="s">
        <v>3376</v>
      </c>
      <c r="C1429" s="10" t="s">
        <v>2872</v>
      </c>
      <c r="D1429" s="2">
        <v>38</v>
      </c>
      <c r="E1429" s="45" t="s">
        <v>3404</v>
      </c>
      <c r="F1429" s="25"/>
      <c r="G1429" s="47" t="s">
        <v>14</v>
      </c>
      <c r="H1429" s="11" t="s">
        <v>3405</v>
      </c>
      <c r="I1429" s="59"/>
      <c r="J1429" s="122"/>
      <c r="K1429" s="123"/>
      <c r="L1429" s="60"/>
      <c r="M1429" s="115"/>
      <c r="N1429" s="8"/>
      <c r="Q1429" s="8"/>
      <c r="R1429" s="99"/>
      <c r="S1429" s="27"/>
      <c r="T1429" s="27"/>
    </row>
    <row r="1430" spans="1:20" ht="13.4" customHeight="1" x14ac:dyDescent="1.1000000000000001">
      <c r="A1430" s="84">
        <v>502</v>
      </c>
      <c r="B1430" s="4" t="s">
        <v>3376</v>
      </c>
      <c r="C1430" s="10" t="s">
        <v>2872</v>
      </c>
      <c r="D1430" s="2">
        <v>37</v>
      </c>
      <c r="E1430" s="45" t="s">
        <v>3406</v>
      </c>
      <c r="F1430" s="25"/>
      <c r="G1430" s="47" t="s">
        <v>14</v>
      </c>
      <c r="H1430" s="11" t="s">
        <v>3407</v>
      </c>
      <c r="I1430" s="59"/>
      <c r="J1430" s="122"/>
      <c r="K1430" s="123"/>
      <c r="L1430" s="60"/>
      <c r="M1430" s="115"/>
      <c r="N1430" s="8"/>
      <c r="Q1430" s="8"/>
      <c r="R1430" s="99"/>
      <c r="S1430" s="27"/>
      <c r="T1430" s="27"/>
    </row>
    <row r="1431" spans="1:20" ht="13.4" customHeight="1" x14ac:dyDescent="1.1000000000000001">
      <c r="A1431" s="84">
        <v>501</v>
      </c>
      <c r="B1431" s="4" t="s">
        <v>3376</v>
      </c>
      <c r="C1431" s="10" t="s">
        <v>2872</v>
      </c>
      <c r="D1431" s="2">
        <v>36</v>
      </c>
      <c r="E1431" s="45" t="s">
        <v>3408</v>
      </c>
      <c r="F1431" s="25"/>
      <c r="G1431" s="47" t="s">
        <v>14</v>
      </c>
      <c r="H1431" s="11" t="s">
        <v>3409</v>
      </c>
      <c r="I1431" s="59"/>
      <c r="J1431" s="122"/>
      <c r="K1431" s="123"/>
      <c r="L1431" s="60"/>
      <c r="M1431" s="115"/>
      <c r="N1431" s="8"/>
      <c r="Q1431" s="8"/>
      <c r="R1431" s="99"/>
      <c r="S1431" s="27"/>
      <c r="T1431" s="27"/>
    </row>
    <row r="1432" spans="1:20" ht="13.4" customHeight="1" x14ac:dyDescent="1.1000000000000001">
      <c r="A1432" s="84">
        <v>500</v>
      </c>
      <c r="B1432" s="4" t="s">
        <v>3376</v>
      </c>
      <c r="C1432" s="10" t="s">
        <v>2872</v>
      </c>
      <c r="D1432" s="2">
        <v>35</v>
      </c>
      <c r="E1432" s="45" t="s">
        <v>3410</v>
      </c>
      <c r="F1432" s="25"/>
      <c r="G1432" s="47" t="s">
        <v>14</v>
      </c>
      <c r="H1432" s="11" t="s">
        <v>3411</v>
      </c>
      <c r="I1432" s="59"/>
      <c r="J1432" s="122"/>
      <c r="K1432" s="123"/>
      <c r="L1432" s="60"/>
      <c r="M1432" s="115"/>
      <c r="N1432" s="8"/>
      <c r="Q1432" s="8"/>
      <c r="R1432" s="99"/>
      <c r="S1432" s="27"/>
      <c r="T1432" s="27"/>
    </row>
    <row r="1433" spans="1:20" ht="13.4" customHeight="1" x14ac:dyDescent="1.1000000000000001">
      <c r="A1433" s="84">
        <v>499</v>
      </c>
      <c r="B1433" s="4" t="s">
        <v>3376</v>
      </c>
      <c r="C1433" s="10" t="s">
        <v>2872</v>
      </c>
      <c r="D1433" s="2">
        <v>34</v>
      </c>
      <c r="E1433" s="45" t="s">
        <v>3412</v>
      </c>
      <c r="F1433" s="25"/>
      <c r="G1433" s="47" t="s">
        <v>14</v>
      </c>
      <c r="H1433" s="11" t="s">
        <v>3413</v>
      </c>
      <c r="I1433" s="59"/>
      <c r="J1433" s="122"/>
      <c r="K1433" s="123"/>
      <c r="L1433" s="60"/>
      <c r="M1433" s="115"/>
      <c r="N1433" s="8"/>
      <c r="Q1433" s="8"/>
      <c r="R1433" s="99"/>
      <c r="S1433" s="27"/>
      <c r="T1433" s="27"/>
    </row>
    <row r="1434" spans="1:20" ht="13.4" customHeight="1" x14ac:dyDescent="1.1000000000000001">
      <c r="A1434" s="84">
        <v>498</v>
      </c>
      <c r="B1434" s="4" t="s">
        <v>3376</v>
      </c>
      <c r="C1434" s="10" t="s">
        <v>2872</v>
      </c>
      <c r="D1434" s="2">
        <v>33</v>
      </c>
      <c r="E1434" s="45" t="s">
        <v>3414</v>
      </c>
      <c r="F1434" s="25"/>
      <c r="G1434" s="47" t="s">
        <v>14</v>
      </c>
      <c r="H1434" s="11" t="s">
        <v>3415</v>
      </c>
      <c r="I1434" s="59"/>
      <c r="J1434" s="122"/>
      <c r="K1434" s="123"/>
      <c r="L1434" s="60"/>
      <c r="M1434" s="115"/>
      <c r="N1434" s="8"/>
      <c r="Q1434" s="8"/>
      <c r="R1434" s="99"/>
      <c r="S1434" s="27"/>
      <c r="T1434" s="27"/>
    </row>
    <row r="1435" spans="1:20" ht="13.4" customHeight="1" x14ac:dyDescent="1.1000000000000001">
      <c r="A1435" s="84">
        <v>497</v>
      </c>
      <c r="B1435" s="4" t="s">
        <v>3376</v>
      </c>
      <c r="C1435" s="10" t="s">
        <v>2872</v>
      </c>
      <c r="D1435" s="2">
        <v>32</v>
      </c>
      <c r="E1435" s="45" t="s">
        <v>3416</v>
      </c>
      <c r="F1435" s="25"/>
      <c r="G1435" s="47" t="s">
        <v>14</v>
      </c>
      <c r="H1435" s="11" t="s">
        <v>3417</v>
      </c>
      <c r="I1435" s="59"/>
      <c r="J1435" s="122"/>
      <c r="K1435" s="123"/>
      <c r="L1435" s="60"/>
      <c r="M1435" s="115"/>
      <c r="N1435" s="8"/>
      <c r="Q1435" s="8"/>
      <c r="R1435" s="99"/>
      <c r="S1435" s="27"/>
      <c r="T1435" s="27"/>
    </row>
    <row r="1436" spans="1:20" ht="13.4" customHeight="1" x14ac:dyDescent="1.1000000000000001">
      <c r="A1436" s="84">
        <v>496</v>
      </c>
      <c r="B1436" s="4" t="s">
        <v>3376</v>
      </c>
      <c r="C1436" s="10" t="s">
        <v>2872</v>
      </c>
      <c r="D1436" s="2">
        <v>31</v>
      </c>
      <c r="E1436" s="45" t="s">
        <v>3418</v>
      </c>
      <c r="F1436" s="25"/>
      <c r="G1436" s="47" t="s">
        <v>14</v>
      </c>
      <c r="H1436" s="11" t="s">
        <v>3419</v>
      </c>
      <c r="I1436" s="59"/>
      <c r="J1436" s="122"/>
      <c r="K1436" s="123"/>
      <c r="L1436" s="60"/>
      <c r="M1436" s="115"/>
      <c r="N1436" s="8"/>
      <c r="Q1436" s="8"/>
      <c r="R1436" s="99"/>
      <c r="S1436" s="27"/>
      <c r="T1436" s="27"/>
    </row>
    <row r="1437" spans="1:20" ht="13.4" customHeight="1" x14ac:dyDescent="1.1000000000000001">
      <c r="A1437" s="84">
        <v>495</v>
      </c>
      <c r="B1437" s="4" t="s">
        <v>3376</v>
      </c>
      <c r="C1437" s="10" t="s">
        <v>2872</v>
      </c>
      <c r="D1437" s="2">
        <v>30</v>
      </c>
      <c r="E1437" s="45" t="s">
        <v>3420</v>
      </c>
      <c r="F1437" s="25"/>
      <c r="G1437" s="47" t="s">
        <v>14</v>
      </c>
      <c r="H1437" s="11" t="s">
        <v>3421</v>
      </c>
      <c r="I1437" s="59"/>
      <c r="J1437" s="122"/>
      <c r="K1437" s="123"/>
      <c r="L1437" s="60"/>
      <c r="M1437" s="115"/>
      <c r="N1437" s="8"/>
      <c r="Q1437" s="8"/>
      <c r="R1437" s="99"/>
      <c r="S1437" s="27"/>
      <c r="T1437" s="27"/>
    </row>
    <row r="1438" spans="1:20" ht="13.4" customHeight="1" x14ac:dyDescent="1.1000000000000001">
      <c r="A1438" s="84">
        <v>494</v>
      </c>
      <c r="B1438" s="4" t="s">
        <v>3376</v>
      </c>
      <c r="C1438" s="10" t="s">
        <v>2872</v>
      </c>
      <c r="D1438" s="2">
        <v>29</v>
      </c>
      <c r="E1438" s="45" t="s">
        <v>3422</v>
      </c>
      <c r="F1438" s="25"/>
      <c r="G1438" s="47" t="s">
        <v>14</v>
      </c>
      <c r="H1438" s="11" t="s">
        <v>3423</v>
      </c>
      <c r="I1438" s="59"/>
      <c r="J1438" s="122"/>
      <c r="K1438" s="123"/>
      <c r="L1438" s="60"/>
      <c r="M1438" s="115"/>
      <c r="N1438" s="8"/>
      <c r="Q1438" s="8"/>
      <c r="R1438" s="99"/>
      <c r="S1438" s="27"/>
      <c r="T1438" s="27"/>
    </row>
    <row r="1439" spans="1:20" ht="13.4" customHeight="1" x14ac:dyDescent="1.1000000000000001">
      <c r="A1439" s="84">
        <v>493</v>
      </c>
      <c r="B1439" s="4" t="s">
        <v>3376</v>
      </c>
      <c r="C1439" s="10" t="s">
        <v>2872</v>
      </c>
      <c r="D1439" s="2">
        <v>28</v>
      </c>
      <c r="E1439" s="45" t="s">
        <v>3424</v>
      </c>
      <c r="F1439" s="25"/>
      <c r="G1439" s="47" t="s">
        <v>14</v>
      </c>
      <c r="H1439" s="11" t="s">
        <v>3425</v>
      </c>
      <c r="I1439" s="59"/>
      <c r="J1439" s="122"/>
      <c r="K1439" s="123"/>
      <c r="L1439" s="60"/>
      <c r="M1439" s="115"/>
      <c r="N1439" s="8"/>
      <c r="Q1439" s="8"/>
      <c r="R1439" s="99"/>
      <c r="S1439" s="27"/>
      <c r="T1439" s="27"/>
    </row>
    <row r="1440" spans="1:20" ht="13.4" customHeight="1" x14ac:dyDescent="1.1000000000000001">
      <c r="A1440" s="84">
        <v>492</v>
      </c>
      <c r="B1440" s="4" t="s">
        <v>3376</v>
      </c>
      <c r="C1440" s="10" t="s">
        <v>2872</v>
      </c>
      <c r="D1440" s="2">
        <v>27</v>
      </c>
      <c r="E1440" s="45" t="s">
        <v>3426</v>
      </c>
      <c r="F1440" s="25"/>
      <c r="G1440" s="47" t="s">
        <v>14</v>
      </c>
      <c r="H1440" s="11" t="s">
        <v>3427</v>
      </c>
      <c r="I1440" s="59"/>
      <c r="J1440" s="122"/>
      <c r="K1440" s="123"/>
      <c r="L1440" s="60"/>
      <c r="M1440" s="115"/>
      <c r="N1440" s="8"/>
      <c r="Q1440" s="8"/>
      <c r="R1440" s="99"/>
      <c r="S1440" s="27"/>
      <c r="T1440" s="27"/>
    </row>
    <row r="1441" spans="1:20" ht="13.4" customHeight="1" x14ac:dyDescent="1.1000000000000001">
      <c r="A1441" s="84">
        <v>491</v>
      </c>
      <c r="B1441" s="4" t="s">
        <v>3376</v>
      </c>
      <c r="C1441" s="10" t="s">
        <v>2872</v>
      </c>
      <c r="D1441" s="2">
        <v>26</v>
      </c>
      <c r="E1441" s="45" t="s">
        <v>3428</v>
      </c>
      <c r="F1441" s="25"/>
      <c r="G1441" s="47" t="s">
        <v>14</v>
      </c>
      <c r="H1441" s="11" t="s">
        <v>3429</v>
      </c>
      <c r="I1441" s="59"/>
      <c r="J1441" s="122"/>
      <c r="K1441" s="123"/>
      <c r="L1441" s="60"/>
      <c r="M1441" s="115"/>
      <c r="N1441" s="8"/>
      <c r="Q1441" s="8"/>
      <c r="R1441" s="99"/>
      <c r="S1441" s="27"/>
      <c r="T1441" s="27"/>
    </row>
    <row r="1442" spans="1:20" ht="13.4" customHeight="1" x14ac:dyDescent="1.1000000000000001">
      <c r="A1442" s="84">
        <v>490</v>
      </c>
      <c r="B1442" s="4" t="s">
        <v>3376</v>
      </c>
      <c r="C1442" s="10" t="s">
        <v>2872</v>
      </c>
      <c r="D1442" s="2">
        <v>25</v>
      </c>
      <c r="E1442" s="45" t="s">
        <v>3430</v>
      </c>
      <c r="F1442" s="25"/>
      <c r="G1442" s="47" t="s">
        <v>14</v>
      </c>
      <c r="H1442" s="11" t="s">
        <v>4797</v>
      </c>
      <c r="I1442" s="59"/>
      <c r="J1442" s="122"/>
      <c r="K1442" s="123"/>
      <c r="L1442" s="60"/>
      <c r="M1442" s="115"/>
      <c r="N1442" s="8"/>
      <c r="Q1442" s="8"/>
      <c r="R1442" s="99"/>
      <c r="S1442" s="27"/>
      <c r="T1442" s="27"/>
    </row>
    <row r="1443" spans="1:20" ht="13.4" customHeight="1" x14ac:dyDescent="1.1000000000000001">
      <c r="A1443" s="84">
        <v>489</v>
      </c>
      <c r="B1443" s="4" t="s">
        <v>3376</v>
      </c>
      <c r="C1443" s="10" t="s">
        <v>2872</v>
      </c>
      <c r="D1443" s="2">
        <v>24</v>
      </c>
      <c r="E1443" s="45" t="s">
        <v>3431</v>
      </c>
      <c r="F1443" s="25"/>
      <c r="G1443" s="47" t="s">
        <v>14</v>
      </c>
      <c r="H1443" s="11" t="s">
        <v>3432</v>
      </c>
      <c r="I1443" s="59"/>
      <c r="J1443" s="122"/>
      <c r="K1443" s="123"/>
      <c r="L1443" s="60"/>
      <c r="M1443" s="115"/>
      <c r="N1443" s="8"/>
      <c r="Q1443" s="8"/>
      <c r="R1443" s="99"/>
      <c r="S1443" s="27"/>
      <c r="T1443" s="27"/>
    </row>
    <row r="1444" spans="1:20" ht="13.4" customHeight="1" x14ac:dyDescent="1.1000000000000001">
      <c r="A1444" s="84">
        <v>488</v>
      </c>
      <c r="B1444" s="4" t="s">
        <v>3376</v>
      </c>
      <c r="C1444" s="10" t="s">
        <v>2872</v>
      </c>
      <c r="D1444" s="2">
        <v>23</v>
      </c>
      <c r="E1444" s="45" t="s">
        <v>3433</v>
      </c>
      <c r="F1444" s="25"/>
      <c r="G1444" s="47" t="s">
        <v>14</v>
      </c>
      <c r="H1444" s="11" t="s">
        <v>3434</v>
      </c>
      <c r="I1444" s="59"/>
      <c r="J1444" s="122"/>
      <c r="K1444" s="123"/>
      <c r="L1444" s="60"/>
      <c r="M1444" s="115"/>
      <c r="N1444" s="8"/>
      <c r="Q1444" s="8"/>
      <c r="R1444" s="99"/>
      <c r="S1444" s="27"/>
      <c r="T1444" s="27"/>
    </row>
    <row r="1445" spans="1:20" ht="13.4" customHeight="1" x14ac:dyDescent="1.1000000000000001">
      <c r="A1445" s="84">
        <v>487</v>
      </c>
      <c r="B1445" s="4" t="s">
        <v>3376</v>
      </c>
      <c r="C1445" s="10" t="s">
        <v>2872</v>
      </c>
      <c r="D1445" s="2">
        <v>22</v>
      </c>
      <c r="E1445" s="45" t="s">
        <v>3435</v>
      </c>
      <c r="F1445" s="25"/>
      <c r="G1445" s="47" t="s">
        <v>14</v>
      </c>
      <c r="H1445" s="11" t="s">
        <v>3436</v>
      </c>
      <c r="I1445" s="59"/>
      <c r="J1445" s="122"/>
      <c r="K1445" s="123"/>
      <c r="L1445" s="60"/>
      <c r="M1445" s="115"/>
      <c r="N1445" s="8"/>
      <c r="Q1445" s="8"/>
      <c r="R1445" s="99"/>
      <c r="S1445" s="27"/>
      <c r="T1445" s="27"/>
    </row>
    <row r="1446" spans="1:20" ht="13.4" customHeight="1" x14ac:dyDescent="1.1000000000000001">
      <c r="A1446" s="84">
        <v>486</v>
      </c>
      <c r="B1446" s="4" t="s">
        <v>3376</v>
      </c>
      <c r="C1446" s="10" t="s">
        <v>2872</v>
      </c>
      <c r="D1446" s="2">
        <v>21</v>
      </c>
      <c r="E1446" s="45" t="s">
        <v>3437</v>
      </c>
      <c r="F1446" s="25"/>
      <c r="G1446" s="47" t="s">
        <v>14</v>
      </c>
      <c r="H1446" s="11" t="s">
        <v>3438</v>
      </c>
      <c r="I1446" s="59"/>
      <c r="J1446" s="122"/>
      <c r="K1446" s="123"/>
      <c r="L1446" s="60"/>
      <c r="M1446" s="115"/>
      <c r="N1446" s="8"/>
      <c r="Q1446" s="8"/>
      <c r="R1446" s="99"/>
      <c r="S1446" s="27"/>
      <c r="T1446" s="27"/>
    </row>
    <row r="1447" spans="1:20" ht="13.4" customHeight="1" x14ac:dyDescent="1.1000000000000001">
      <c r="A1447" s="84">
        <v>485</v>
      </c>
      <c r="B1447" s="4" t="s">
        <v>3376</v>
      </c>
      <c r="C1447" s="10" t="s">
        <v>2872</v>
      </c>
      <c r="D1447" s="2">
        <v>20</v>
      </c>
      <c r="E1447" s="45" t="s">
        <v>3439</v>
      </c>
      <c r="F1447" s="25"/>
      <c r="G1447" s="47" t="s">
        <v>14</v>
      </c>
      <c r="H1447" s="11" t="s">
        <v>3440</v>
      </c>
      <c r="I1447" s="59"/>
      <c r="J1447" s="122"/>
      <c r="K1447" s="123"/>
      <c r="L1447" s="60"/>
      <c r="M1447" s="115"/>
      <c r="N1447" s="8"/>
      <c r="Q1447" s="8"/>
      <c r="R1447" s="99"/>
      <c r="S1447" s="27"/>
      <c r="T1447" s="27"/>
    </row>
    <row r="1448" spans="1:20" ht="13.4" customHeight="1" x14ac:dyDescent="1.1000000000000001">
      <c r="A1448" s="84">
        <v>484</v>
      </c>
      <c r="B1448" s="4" t="s">
        <v>3376</v>
      </c>
      <c r="C1448" s="10" t="s">
        <v>2872</v>
      </c>
      <c r="D1448" s="2">
        <v>19</v>
      </c>
      <c r="E1448" s="45" t="s">
        <v>3441</v>
      </c>
      <c r="F1448" s="25"/>
      <c r="G1448" s="47" t="s">
        <v>14</v>
      </c>
      <c r="H1448" s="11" t="s">
        <v>3442</v>
      </c>
      <c r="I1448" s="59"/>
      <c r="J1448" s="122"/>
      <c r="K1448" s="123"/>
      <c r="L1448" s="60"/>
      <c r="M1448" s="115"/>
      <c r="N1448" s="8"/>
      <c r="Q1448" s="8"/>
      <c r="R1448" s="99"/>
      <c r="S1448" s="27"/>
      <c r="T1448" s="27"/>
    </row>
    <row r="1449" spans="1:20" ht="13.4" customHeight="1" x14ac:dyDescent="1.1000000000000001">
      <c r="A1449" s="84">
        <v>483</v>
      </c>
      <c r="B1449" s="4" t="s">
        <v>3376</v>
      </c>
      <c r="C1449" s="10" t="s">
        <v>2872</v>
      </c>
      <c r="D1449" s="2">
        <v>18</v>
      </c>
      <c r="E1449" s="45" t="s">
        <v>3443</v>
      </c>
      <c r="F1449" s="25"/>
      <c r="G1449" s="47" t="s">
        <v>14</v>
      </c>
      <c r="H1449" s="11" t="s">
        <v>3444</v>
      </c>
      <c r="I1449" s="59"/>
      <c r="J1449" s="122"/>
      <c r="K1449" s="123"/>
      <c r="L1449" s="60"/>
      <c r="M1449" s="115"/>
      <c r="N1449" s="8"/>
      <c r="Q1449" s="8"/>
      <c r="R1449" s="99"/>
      <c r="S1449" s="27"/>
      <c r="T1449" s="27"/>
    </row>
    <row r="1450" spans="1:20" ht="13.4" customHeight="1" x14ac:dyDescent="1.1000000000000001">
      <c r="A1450" s="84">
        <v>482</v>
      </c>
      <c r="B1450" s="4" t="s">
        <v>3376</v>
      </c>
      <c r="C1450" s="10" t="s">
        <v>2872</v>
      </c>
      <c r="D1450" s="2">
        <v>17</v>
      </c>
      <c r="E1450" s="45" t="s">
        <v>3445</v>
      </c>
      <c r="F1450" s="25"/>
      <c r="G1450" s="47" t="s">
        <v>14</v>
      </c>
      <c r="H1450" s="11" t="s">
        <v>3446</v>
      </c>
      <c r="I1450" s="59"/>
      <c r="J1450" s="122"/>
      <c r="K1450" s="123"/>
      <c r="L1450" s="60"/>
      <c r="M1450" s="115"/>
      <c r="N1450" s="8"/>
      <c r="Q1450" s="8"/>
      <c r="R1450" s="99"/>
      <c r="S1450" s="27"/>
      <c r="T1450" s="27"/>
    </row>
    <row r="1451" spans="1:20" ht="13.4" customHeight="1" x14ac:dyDescent="1.1000000000000001">
      <c r="A1451" s="84">
        <v>481</v>
      </c>
      <c r="B1451" s="4" t="s">
        <v>3376</v>
      </c>
      <c r="C1451" s="10" t="s">
        <v>2872</v>
      </c>
      <c r="D1451" s="2">
        <v>16</v>
      </c>
      <c r="E1451" s="45" t="s">
        <v>3447</v>
      </c>
      <c r="F1451" s="25"/>
      <c r="G1451" s="47" t="s">
        <v>14</v>
      </c>
      <c r="H1451" s="11" t="s">
        <v>3448</v>
      </c>
      <c r="I1451" s="59"/>
      <c r="J1451" s="122"/>
      <c r="K1451" s="123"/>
      <c r="L1451" s="60"/>
      <c r="M1451" s="115"/>
      <c r="N1451" s="8"/>
      <c r="Q1451" s="8"/>
      <c r="R1451" s="99"/>
      <c r="S1451" s="27"/>
      <c r="T1451" s="27"/>
    </row>
    <row r="1452" spans="1:20" ht="13.4" customHeight="1" x14ac:dyDescent="1.1000000000000001">
      <c r="A1452" s="84">
        <v>480</v>
      </c>
      <c r="B1452" s="4" t="s">
        <v>3376</v>
      </c>
      <c r="C1452" s="10" t="s">
        <v>2872</v>
      </c>
      <c r="D1452" s="2">
        <v>15</v>
      </c>
      <c r="E1452" s="45" t="s">
        <v>3449</v>
      </c>
      <c r="F1452" s="25"/>
      <c r="G1452" s="47" t="s">
        <v>14</v>
      </c>
      <c r="H1452" s="11" t="s">
        <v>3450</v>
      </c>
      <c r="I1452" s="59"/>
      <c r="J1452" s="122"/>
      <c r="K1452" s="123"/>
      <c r="L1452" s="60"/>
      <c r="M1452" s="115"/>
      <c r="N1452" s="8"/>
      <c r="Q1452" s="8"/>
      <c r="R1452" s="99"/>
      <c r="S1452" s="27"/>
      <c r="T1452" s="27"/>
    </row>
    <row r="1453" spans="1:20" ht="13.4" customHeight="1" x14ac:dyDescent="1.1000000000000001">
      <c r="A1453" s="84">
        <v>479</v>
      </c>
      <c r="B1453" s="4" t="s">
        <v>3376</v>
      </c>
      <c r="C1453" s="10" t="s">
        <v>2872</v>
      </c>
      <c r="D1453" s="2">
        <v>14</v>
      </c>
      <c r="E1453" s="45" t="s">
        <v>3451</v>
      </c>
      <c r="F1453" s="25"/>
      <c r="G1453" s="47" t="s">
        <v>14</v>
      </c>
      <c r="H1453" s="11" t="s">
        <v>3452</v>
      </c>
      <c r="I1453" s="59"/>
      <c r="J1453" s="122"/>
      <c r="K1453" s="123"/>
      <c r="L1453" s="60"/>
      <c r="M1453" s="115"/>
      <c r="N1453" s="8"/>
      <c r="Q1453" s="8"/>
      <c r="R1453" s="99"/>
      <c r="S1453" s="27"/>
      <c r="T1453" s="27"/>
    </row>
    <row r="1454" spans="1:20" ht="13.4" customHeight="1" x14ac:dyDescent="1.1000000000000001">
      <c r="A1454" s="84">
        <v>478</v>
      </c>
      <c r="B1454" s="4" t="s">
        <v>3376</v>
      </c>
      <c r="C1454" s="10" t="s">
        <v>2872</v>
      </c>
      <c r="D1454" s="2">
        <v>13</v>
      </c>
      <c r="E1454" s="45" t="s">
        <v>3453</v>
      </c>
      <c r="F1454" s="25"/>
      <c r="G1454" s="47" t="s">
        <v>14</v>
      </c>
      <c r="H1454" s="11" t="s">
        <v>3454</v>
      </c>
      <c r="I1454" s="59"/>
      <c r="J1454" s="122"/>
      <c r="K1454" s="123"/>
      <c r="L1454" s="60"/>
      <c r="M1454" s="115"/>
      <c r="N1454" s="8"/>
      <c r="Q1454" s="8"/>
      <c r="R1454" s="99"/>
      <c r="S1454" s="27"/>
      <c r="T1454" s="27"/>
    </row>
    <row r="1455" spans="1:20" ht="13.4" customHeight="1" x14ac:dyDescent="1.1000000000000001">
      <c r="A1455" s="84">
        <v>477</v>
      </c>
      <c r="B1455" s="4" t="s">
        <v>3376</v>
      </c>
      <c r="C1455" s="10" t="s">
        <v>2872</v>
      </c>
      <c r="D1455" s="2">
        <v>12</v>
      </c>
      <c r="E1455" s="45" t="s">
        <v>3455</v>
      </c>
      <c r="F1455" s="25"/>
      <c r="G1455" s="47" t="s">
        <v>14</v>
      </c>
      <c r="H1455" s="11" t="s">
        <v>3456</v>
      </c>
      <c r="I1455" s="59"/>
      <c r="J1455" s="122"/>
      <c r="K1455" s="123"/>
      <c r="L1455" s="60"/>
      <c r="M1455" s="115"/>
      <c r="N1455" s="8"/>
      <c r="Q1455" s="8"/>
      <c r="R1455" s="99"/>
      <c r="S1455" s="27"/>
      <c r="T1455" s="27"/>
    </row>
    <row r="1456" spans="1:20" ht="13.4" customHeight="1" x14ac:dyDescent="1.1000000000000001">
      <c r="A1456" s="84">
        <v>476</v>
      </c>
      <c r="B1456" s="4" t="s">
        <v>3376</v>
      </c>
      <c r="C1456" s="10" t="s">
        <v>2872</v>
      </c>
      <c r="D1456" s="2">
        <v>11</v>
      </c>
      <c r="E1456" s="45" t="s">
        <v>3457</v>
      </c>
      <c r="F1456" s="25"/>
      <c r="G1456" s="47" t="s">
        <v>14</v>
      </c>
      <c r="H1456" s="11" t="s">
        <v>3458</v>
      </c>
      <c r="I1456" s="59"/>
      <c r="J1456" s="122"/>
      <c r="K1456" s="123"/>
      <c r="L1456" s="60"/>
      <c r="M1456" s="115"/>
      <c r="N1456" s="8"/>
      <c r="Q1456" s="8"/>
      <c r="R1456" s="99"/>
      <c r="S1456" s="27"/>
      <c r="T1456" s="27"/>
    </row>
    <row r="1457" spans="1:20" ht="13.4" customHeight="1" x14ac:dyDescent="1.1000000000000001">
      <c r="A1457" s="84">
        <v>475</v>
      </c>
      <c r="B1457" s="4" t="s">
        <v>3376</v>
      </c>
      <c r="C1457" s="10" t="s">
        <v>2872</v>
      </c>
      <c r="D1457" s="2">
        <v>10</v>
      </c>
      <c r="E1457" s="45" t="s">
        <v>3459</v>
      </c>
      <c r="F1457" s="25"/>
      <c r="G1457" s="47" t="s">
        <v>14</v>
      </c>
      <c r="H1457" s="11" t="s">
        <v>3460</v>
      </c>
      <c r="I1457" s="59"/>
      <c r="J1457" s="122"/>
      <c r="K1457" s="123"/>
      <c r="L1457" s="60"/>
      <c r="M1457" s="115"/>
      <c r="N1457" s="8"/>
      <c r="Q1457" s="8"/>
      <c r="R1457" s="99"/>
      <c r="S1457" s="27"/>
      <c r="T1457" s="27"/>
    </row>
    <row r="1458" spans="1:20" ht="13.4" customHeight="1" x14ac:dyDescent="1.1000000000000001">
      <c r="A1458" s="84">
        <v>474</v>
      </c>
      <c r="B1458" s="4" t="s">
        <v>3376</v>
      </c>
      <c r="C1458" s="10" t="s">
        <v>2872</v>
      </c>
      <c r="D1458" s="2">
        <v>9</v>
      </c>
      <c r="E1458" s="45" t="s">
        <v>3461</v>
      </c>
      <c r="F1458" s="25"/>
      <c r="G1458" s="47" t="s">
        <v>14</v>
      </c>
      <c r="H1458" s="11" t="s">
        <v>4966</v>
      </c>
      <c r="I1458" s="59"/>
      <c r="J1458" s="122"/>
      <c r="K1458" s="123"/>
      <c r="L1458" s="60"/>
      <c r="M1458" s="115"/>
      <c r="N1458" s="8"/>
      <c r="Q1458" s="8"/>
      <c r="R1458" s="99"/>
      <c r="S1458" s="27"/>
      <c r="T1458" s="27"/>
    </row>
    <row r="1459" spans="1:20" ht="13.4" customHeight="1" x14ac:dyDescent="1.1000000000000001">
      <c r="A1459" s="84">
        <v>473</v>
      </c>
      <c r="B1459" s="4" t="s">
        <v>3376</v>
      </c>
      <c r="C1459" s="10" t="s">
        <v>2872</v>
      </c>
      <c r="D1459" s="2">
        <v>8</v>
      </c>
      <c r="E1459" s="45" t="s">
        <v>3462</v>
      </c>
      <c r="F1459" s="25"/>
      <c r="G1459" s="47" t="s">
        <v>14</v>
      </c>
      <c r="H1459" s="11" t="s">
        <v>3463</v>
      </c>
      <c r="I1459" s="59"/>
      <c r="J1459" s="122"/>
      <c r="K1459" s="123"/>
      <c r="L1459" s="60"/>
      <c r="M1459" s="115"/>
      <c r="N1459" s="8"/>
      <c r="Q1459" s="8"/>
      <c r="R1459" s="99"/>
      <c r="S1459" s="27"/>
      <c r="T1459" s="27"/>
    </row>
    <row r="1460" spans="1:20" ht="13.4" customHeight="1" x14ac:dyDescent="1.1000000000000001">
      <c r="A1460" s="84">
        <v>472</v>
      </c>
      <c r="B1460" s="4" t="s">
        <v>3376</v>
      </c>
      <c r="C1460" s="10" t="s">
        <v>2872</v>
      </c>
      <c r="D1460" s="2">
        <v>7</v>
      </c>
      <c r="E1460" s="45" t="s">
        <v>3464</v>
      </c>
      <c r="F1460" s="25"/>
      <c r="G1460" s="47" t="s">
        <v>14</v>
      </c>
      <c r="H1460" s="11" t="s">
        <v>3465</v>
      </c>
      <c r="I1460" s="59"/>
      <c r="J1460" s="122"/>
      <c r="K1460" s="123"/>
      <c r="L1460" s="60"/>
      <c r="M1460" s="115"/>
      <c r="N1460" s="8"/>
      <c r="Q1460" s="8"/>
      <c r="R1460" s="99"/>
      <c r="S1460" s="27"/>
      <c r="T1460" s="27"/>
    </row>
    <row r="1461" spans="1:20" ht="13.4" customHeight="1" x14ac:dyDescent="1.1000000000000001">
      <c r="A1461" s="84">
        <v>471</v>
      </c>
      <c r="B1461" s="4" t="s">
        <v>3376</v>
      </c>
      <c r="C1461" s="10" t="s">
        <v>2872</v>
      </c>
      <c r="D1461" s="2">
        <v>6</v>
      </c>
      <c r="E1461" s="45" t="s">
        <v>3466</v>
      </c>
      <c r="F1461" s="25"/>
      <c r="G1461" s="47" t="s">
        <v>14</v>
      </c>
      <c r="H1461" s="11" t="s">
        <v>4965</v>
      </c>
      <c r="I1461" s="59"/>
      <c r="J1461" s="122"/>
      <c r="K1461" s="123"/>
      <c r="L1461" s="60"/>
      <c r="M1461" s="115"/>
      <c r="N1461" s="8"/>
      <c r="Q1461" s="8"/>
      <c r="R1461" s="99"/>
      <c r="S1461" s="27"/>
      <c r="T1461" s="27"/>
    </row>
    <row r="1462" spans="1:20" ht="13.4" customHeight="1" x14ac:dyDescent="1.1000000000000001">
      <c r="A1462" s="84">
        <v>470</v>
      </c>
      <c r="B1462" s="4" t="s">
        <v>3376</v>
      </c>
      <c r="C1462" s="10" t="s">
        <v>2872</v>
      </c>
      <c r="D1462" s="2">
        <v>5</v>
      </c>
      <c r="E1462" s="45" t="s">
        <v>3467</v>
      </c>
      <c r="F1462" s="25"/>
      <c r="G1462" s="47" t="s">
        <v>14</v>
      </c>
      <c r="H1462" s="11" t="s">
        <v>3468</v>
      </c>
      <c r="I1462" s="59"/>
      <c r="J1462" s="122"/>
      <c r="K1462" s="123"/>
      <c r="L1462" s="60"/>
      <c r="M1462" s="115"/>
      <c r="N1462" s="8"/>
      <c r="Q1462" s="8"/>
      <c r="R1462" s="99"/>
      <c r="S1462" s="27"/>
      <c r="T1462" s="27"/>
    </row>
    <row r="1463" spans="1:20" ht="13.4" customHeight="1" x14ac:dyDescent="1.1000000000000001">
      <c r="A1463" s="84">
        <v>469</v>
      </c>
      <c r="B1463" s="4" t="s">
        <v>3376</v>
      </c>
      <c r="C1463" s="10" t="s">
        <v>2872</v>
      </c>
      <c r="D1463" s="2">
        <v>4</v>
      </c>
      <c r="E1463" s="45" t="s">
        <v>3469</v>
      </c>
      <c r="F1463" s="25"/>
      <c r="G1463" s="47" t="s">
        <v>14</v>
      </c>
      <c r="H1463" s="11" t="s">
        <v>3470</v>
      </c>
      <c r="I1463" s="59"/>
      <c r="J1463" s="122"/>
      <c r="K1463" s="123"/>
      <c r="L1463" s="60"/>
      <c r="M1463" s="115"/>
      <c r="N1463" s="8"/>
      <c r="Q1463" s="8"/>
      <c r="R1463" s="99"/>
      <c r="S1463" s="27"/>
      <c r="T1463" s="27"/>
    </row>
    <row r="1464" spans="1:20" ht="13.4" customHeight="1" x14ac:dyDescent="1.1000000000000001">
      <c r="A1464" s="84">
        <v>468</v>
      </c>
      <c r="B1464" s="4" t="s">
        <v>3376</v>
      </c>
      <c r="C1464" s="10" t="s">
        <v>2872</v>
      </c>
      <c r="D1464" s="2">
        <v>3</v>
      </c>
      <c r="E1464" s="45" t="s">
        <v>3471</v>
      </c>
      <c r="F1464" s="25"/>
      <c r="G1464" s="47" t="s">
        <v>14</v>
      </c>
      <c r="H1464" s="11" t="s">
        <v>3472</v>
      </c>
      <c r="I1464" s="59"/>
      <c r="J1464" s="122"/>
      <c r="K1464" s="123"/>
      <c r="L1464" s="60"/>
      <c r="M1464" s="115"/>
      <c r="N1464" s="3" t="s">
        <v>15</v>
      </c>
      <c r="Q1464" s="3"/>
      <c r="R1464" s="3"/>
      <c r="S1464" s="27"/>
      <c r="T1464" s="27"/>
    </row>
    <row r="1465" spans="1:20" ht="13.4" customHeight="1" x14ac:dyDescent="1.1000000000000001">
      <c r="A1465" s="84">
        <v>467</v>
      </c>
      <c r="B1465" s="4" t="s">
        <v>3376</v>
      </c>
      <c r="C1465" s="10" t="s">
        <v>2872</v>
      </c>
      <c r="D1465" s="2">
        <v>2</v>
      </c>
      <c r="E1465" s="45" t="s">
        <v>3473</v>
      </c>
      <c r="F1465" s="25"/>
      <c r="G1465" s="47" t="s">
        <v>14</v>
      </c>
      <c r="H1465" s="11" t="s">
        <v>3474</v>
      </c>
      <c r="I1465" s="59"/>
      <c r="J1465" s="122"/>
      <c r="K1465" s="123"/>
      <c r="L1465" s="60"/>
      <c r="M1465" s="115"/>
      <c r="N1465" s="8"/>
      <c r="Q1465" s="8"/>
      <c r="R1465" s="99"/>
      <c r="S1465" s="27"/>
      <c r="T1465" s="27"/>
    </row>
    <row r="1466" spans="1:20" ht="13.4" customHeight="1" x14ac:dyDescent="1.1000000000000001">
      <c r="A1466" s="84">
        <v>466</v>
      </c>
      <c r="B1466" s="4" t="s">
        <v>3376</v>
      </c>
      <c r="C1466" s="10" t="s">
        <v>2872</v>
      </c>
      <c r="D1466" s="2">
        <v>1</v>
      </c>
      <c r="E1466" s="45" t="s">
        <v>3475</v>
      </c>
      <c r="F1466" s="25"/>
      <c r="G1466" s="47" t="s">
        <v>14</v>
      </c>
      <c r="H1466" s="11" t="s">
        <v>3476</v>
      </c>
      <c r="I1466" s="59"/>
      <c r="J1466" s="122"/>
      <c r="K1466" s="123"/>
      <c r="L1466" s="60"/>
      <c r="M1466" s="115"/>
      <c r="N1466" s="8"/>
      <c r="Q1466" s="8"/>
      <c r="R1466" s="99"/>
      <c r="S1466" s="27"/>
      <c r="T1466" s="27"/>
    </row>
    <row r="1467" spans="1:20" ht="13.4" customHeight="1" x14ac:dyDescent="1.1000000000000001">
      <c r="A1467" s="84">
        <v>465</v>
      </c>
      <c r="B1467" s="4" t="s">
        <v>3376</v>
      </c>
      <c r="C1467" s="10" t="s">
        <v>3477</v>
      </c>
      <c r="D1467" s="2">
        <v>28</v>
      </c>
      <c r="E1467" s="45" t="s">
        <v>3478</v>
      </c>
      <c r="F1467" s="25"/>
      <c r="G1467" s="47" t="s">
        <v>14</v>
      </c>
      <c r="H1467" s="11" t="s">
        <v>3479</v>
      </c>
      <c r="I1467" s="59"/>
      <c r="J1467" s="122"/>
      <c r="K1467" s="123"/>
      <c r="L1467" s="60"/>
      <c r="M1467" s="115"/>
      <c r="N1467" s="8"/>
      <c r="Q1467" s="8"/>
      <c r="R1467" s="99"/>
      <c r="S1467" s="27"/>
      <c r="T1467" s="27"/>
    </row>
    <row r="1468" spans="1:20" ht="13.4" customHeight="1" x14ac:dyDescent="1.1000000000000001">
      <c r="A1468" s="84">
        <v>464</v>
      </c>
      <c r="B1468" s="4" t="s">
        <v>3376</v>
      </c>
      <c r="C1468" s="10" t="s">
        <v>3477</v>
      </c>
      <c r="D1468" s="2">
        <v>27</v>
      </c>
      <c r="E1468" s="45" t="s">
        <v>3480</v>
      </c>
      <c r="F1468" s="25"/>
      <c r="G1468" s="47" t="s">
        <v>14</v>
      </c>
      <c r="H1468" s="11" t="s">
        <v>3481</v>
      </c>
      <c r="I1468" s="59"/>
      <c r="J1468" s="122"/>
      <c r="K1468" s="123"/>
      <c r="L1468" s="60"/>
      <c r="M1468" s="115"/>
      <c r="N1468" s="8"/>
      <c r="Q1468" s="8"/>
      <c r="R1468" s="99"/>
      <c r="S1468" s="27"/>
      <c r="T1468" s="27"/>
    </row>
    <row r="1469" spans="1:20" ht="13.4" customHeight="1" x14ac:dyDescent="1.1000000000000001">
      <c r="A1469" s="84">
        <v>463</v>
      </c>
      <c r="B1469" s="4" t="s">
        <v>3376</v>
      </c>
      <c r="C1469" s="10" t="s">
        <v>3477</v>
      </c>
      <c r="D1469" s="2">
        <v>26</v>
      </c>
      <c r="E1469" s="45" t="s">
        <v>3482</v>
      </c>
      <c r="F1469" s="25"/>
      <c r="G1469" s="47" t="s">
        <v>14</v>
      </c>
      <c r="H1469" s="11" t="s">
        <v>4570</v>
      </c>
      <c r="I1469" s="59"/>
      <c r="J1469" s="122"/>
      <c r="K1469" s="123"/>
      <c r="L1469" s="60"/>
      <c r="M1469" s="115"/>
      <c r="N1469" s="8"/>
      <c r="Q1469" s="8"/>
      <c r="R1469" s="99"/>
      <c r="S1469" s="27"/>
      <c r="T1469" s="27"/>
    </row>
    <row r="1470" spans="1:20" ht="13.4" customHeight="1" x14ac:dyDescent="1.1000000000000001">
      <c r="A1470" s="84">
        <v>462</v>
      </c>
      <c r="B1470" s="4" t="s">
        <v>3376</v>
      </c>
      <c r="C1470" s="10" t="s">
        <v>3477</v>
      </c>
      <c r="D1470" s="2">
        <v>25</v>
      </c>
      <c r="E1470" s="45" t="s">
        <v>3483</v>
      </c>
      <c r="F1470" s="25"/>
      <c r="G1470" s="47" t="s">
        <v>14</v>
      </c>
      <c r="H1470" s="11" t="s">
        <v>3484</v>
      </c>
      <c r="I1470" s="59"/>
      <c r="J1470" s="122"/>
      <c r="K1470" s="123"/>
      <c r="L1470" s="60"/>
      <c r="M1470" s="115"/>
      <c r="N1470" s="8"/>
      <c r="Q1470" s="8"/>
      <c r="R1470" s="99"/>
      <c r="S1470" s="27"/>
      <c r="T1470" s="27"/>
    </row>
    <row r="1471" spans="1:20" ht="13.4" customHeight="1" x14ac:dyDescent="1.1000000000000001">
      <c r="A1471" s="84">
        <v>461</v>
      </c>
      <c r="B1471" s="4" t="s">
        <v>3376</v>
      </c>
      <c r="C1471" s="10" t="s">
        <v>3477</v>
      </c>
      <c r="D1471" s="2">
        <v>24</v>
      </c>
      <c r="E1471" s="45" t="s">
        <v>3485</v>
      </c>
      <c r="F1471" s="25"/>
      <c r="G1471" s="47" t="s">
        <v>14</v>
      </c>
      <c r="H1471" s="11" t="s">
        <v>3486</v>
      </c>
      <c r="I1471" s="59"/>
      <c r="J1471" s="122"/>
      <c r="K1471" s="123"/>
      <c r="L1471" s="60"/>
      <c r="M1471" s="115"/>
      <c r="N1471" s="8"/>
      <c r="Q1471" s="8"/>
      <c r="R1471" s="99"/>
      <c r="S1471" s="27"/>
      <c r="T1471" s="27"/>
    </row>
    <row r="1472" spans="1:20" ht="13.4" customHeight="1" x14ac:dyDescent="1.1000000000000001">
      <c r="A1472" s="84">
        <v>460</v>
      </c>
      <c r="B1472" s="4" t="s">
        <v>3376</v>
      </c>
      <c r="C1472" s="10" t="s">
        <v>3477</v>
      </c>
      <c r="D1472" s="2">
        <v>23</v>
      </c>
      <c r="E1472" s="45" t="s">
        <v>3487</v>
      </c>
      <c r="F1472" s="25"/>
      <c r="G1472" s="47" t="s">
        <v>14</v>
      </c>
      <c r="H1472" s="11" t="s">
        <v>3488</v>
      </c>
      <c r="I1472" s="59"/>
      <c r="J1472" s="122"/>
      <c r="K1472" s="123"/>
      <c r="L1472" s="60"/>
      <c r="M1472" s="115"/>
      <c r="N1472" s="8"/>
      <c r="Q1472" s="8"/>
      <c r="R1472" s="99"/>
      <c r="S1472" s="27"/>
      <c r="T1472" s="27"/>
    </row>
    <row r="1473" spans="1:20" ht="13.4" customHeight="1" x14ac:dyDescent="1.1000000000000001">
      <c r="A1473" s="84">
        <v>459</v>
      </c>
      <c r="B1473" s="4" t="s">
        <v>3376</v>
      </c>
      <c r="C1473" s="10" t="s">
        <v>3477</v>
      </c>
      <c r="D1473" s="2">
        <v>22</v>
      </c>
      <c r="E1473" s="45" t="s">
        <v>3489</v>
      </c>
      <c r="F1473" s="25"/>
      <c r="G1473" s="47" t="s">
        <v>14</v>
      </c>
      <c r="H1473" s="11" t="s">
        <v>3490</v>
      </c>
      <c r="I1473" s="59"/>
      <c r="J1473" s="122"/>
      <c r="K1473" s="123"/>
      <c r="L1473" s="60"/>
      <c r="M1473" s="115"/>
      <c r="N1473" s="8"/>
      <c r="Q1473" s="8"/>
      <c r="R1473" s="99"/>
      <c r="S1473" s="27"/>
      <c r="T1473" s="27"/>
    </row>
    <row r="1474" spans="1:20" ht="13.4" customHeight="1" x14ac:dyDescent="1.1000000000000001">
      <c r="A1474" s="84">
        <v>458</v>
      </c>
      <c r="B1474" s="4" t="s">
        <v>3376</v>
      </c>
      <c r="C1474" s="10" t="s">
        <v>3477</v>
      </c>
      <c r="D1474" s="2">
        <v>21</v>
      </c>
      <c r="E1474" s="45" t="s">
        <v>3491</v>
      </c>
      <c r="F1474" s="25"/>
      <c r="G1474" s="47" t="s">
        <v>14</v>
      </c>
      <c r="H1474" s="11" t="s">
        <v>3492</v>
      </c>
      <c r="I1474" s="59"/>
      <c r="J1474" s="122"/>
      <c r="K1474" s="123"/>
      <c r="L1474" s="60"/>
      <c r="M1474" s="115"/>
      <c r="N1474" s="8"/>
      <c r="Q1474" s="8"/>
      <c r="R1474" s="99"/>
      <c r="S1474" s="27"/>
      <c r="T1474" s="27"/>
    </row>
    <row r="1475" spans="1:20" ht="13.4" customHeight="1" x14ac:dyDescent="1.1000000000000001">
      <c r="A1475" s="84">
        <v>457</v>
      </c>
      <c r="B1475" s="4" t="s">
        <v>3376</v>
      </c>
      <c r="C1475" s="10" t="s">
        <v>3477</v>
      </c>
      <c r="D1475" s="2">
        <v>20</v>
      </c>
      <c r="E1475" s="45" t="s">
        <v>3493</v>
      </c>
      <c r="F1475" s="25"/>
      <c r="G1475" s="47" t="s">
        <v>14</v>
      </c>
      <c r="H1475" s="11" t="s">
        <v>3494</v>
      </c>
      <c r="I1475" s="59"/>
      <c r="J1475" s="122"/>
      <c r="K1475" s="123"/>
      <c r="L1475" s="60"/>
      <c r="M1475" s="115"/>
      <c r="N1475" s="8"/>
      <c r="Q1475" s="8"/>
      <c r="R1475" s="99"/>
      <c r="S1475" s="27"/>
      <c r="T1475" s="27"/>
    </row>
    <row r="1476" spans="1:20" ht="13.4" customHeight="1" x14ac:dyDescent="1.1000000000000001">
      <c r="A1476" s="84">
        <v>456</v>
      </c>
      <c r="B1476" s="4" t="s">
        <v>3376</v>
      </c>
      <c r="C1476" s="10" t="s">
        <v>3477</v>
      </c>
      <c r="D1476" s="2">
        <v>19</v>
      </c>
      <c r="E1476" s="45" t="s">
        <v>3495</v>
      </c>
      <c r="F1476" s="25"/>
      <c r="G1476" s="47" t="s">
        <v>14</v>
      </c>
      <c r="H1476" s="11" t="s">
        <v>4569</v>
      </c>
      <c r="I1476" s="59"/>
      <c r="J1476" s="122"/>
      <c r="K1476" s="123"/>
      <c r="L1476" s="60"/>
      <c r="M1476" s="115"/>
      <c r="N1476" s="8"/>
      <c r="Q1476" s="8"/>
      <c r="R1476" s="99"/>
      <c r="S1476" s="27"/>
      <c r="T1476" s="27"/>
    </row>
    <row r="1477" spans="1:20" ht="13.4" customHeight="1" x14ac:dyDescent="1.1000000000000001">
      <c r="A1477" s="84">
        <v>455</v>
      </c>
      <c r="B1477" s="4" t="s">
        <v>3376</v>
      </c>
      <c r="C1477" s="10" t="s">
        <v>3477</v>
      </c>
      <c r="D1477" s="2">
        <v>18</v>
      </c>
      <c r="E1477" s="45" t="s">
        <v>3496</v>
      </c>
      <c r="F1477" s="25"/>
      <c r="G1477" s="47" t="s">
        <v>14</v>
      </c>
      <c r="H1477" s="11" t="s">
        <v>3497</v>
      </c>
      <c r="I1477" s="59"/>
      <c r="J1477" s="122"/>
      <c r="K1477" s="123"/>
      <c r="L1477" s="60"/>
      <c r="M1477" s="115"/>
      <c r="N1477" s="8"/>
      <c r="Q1477" s="8"/>
      <c r="R1477" s="99"/>
      <c r="S1477" s="27"/>
      <c r="T1477" s="27"/>
    </row>
    <row r="1478" spans="1:20" ht="13.4" customHeight="1" x14ac:dyDescent="1.1000000000000001">
      <c r="A1478" s="84">
        <v>454</v>
      </c>
      <c r="B1478" s="4" t="s">
        <v>3376</v>
      </c>
      <c r="C1478" s="10" t="s">
        <v>3477</v>
      </c>
      <c r="D1478" s="2">
        <v>17</v>
      </c>
      <c r="E1478" s="45" t="s">
        <v>3498</v>
      </c>
      <c r="F1478" s="25"/>
      <c r="G1478" s="47" t="s">
        <v>14</v>
      </c>
      <c r="H1478" s="11" t="s">
        <v>3499</v>
      </c>
      <c r="I1478" s="59"/>
      <c r="J1478" s="122"/>
      <c r="K1478" s="123"/>
      <c r="L1478" s="60"/>
      <c r="M1478" s="115"/>
      <c r="N1478" s="8"/>
      <c r="Q1478" s="8"/>
      <c r="R1478" s="99"/>
      <c r="S1478" s="27"/>
      <c r="T1478" s="27"/>
    </row>
    <row r="1479" spans="1:20" ht="13.4" customHeight="1" x14ac:dyDescent="1.1000000000000001">
      <c r="A1479" s="84">
        <v>453</v>
      </c>
      <c r="B1479" s="4" t="s">
        <v>3376</v>
      </c>
      <c r="C1479" s="10" t="s">
        <v>3477</v>
      </c>
      <c r="D1479" s="2">
        <v>16</v>
      </c>
      <c r="E1479" s="45" t="s">
        <v>3500</v>
      </c>
      <c r="F1479" s="25"/>
      <c r="G1479" s="47" t="s">
        <v>14</v>
      </c>
      <c r="H1479" s="11" t="s">
        <v>3501</v>
      </c>
      <c r="I1479" s="59"/>
      <c r="J1479" s="122"/>
      <c r="K1479" s="123"/>
      <c r="L1479" s="60"/>
      <c r="M1479" s="115"/>
      <c r="N1479" s="8"/>
      <c r="Q1479" s="8"/>
      <c r="R1479" s="99"/>
      <c r="S1479" s="27"/>
      <c r="T1479" s="27"/>
    </row>
    <row r="1480" spans="1:20" ht="13.4" customHeight="1" x14ac:dyDescent="1.1000000000000001">
      <c r="A1480" s="84">
        <v>452</v>
      </c>
      <c r="B1480" s="4" t="s">
        <v>3376</v>
      </c>
      <c r="C1480" s="10" t="s">
        <v>3477</v>
      </c>
      <c r="D1480" s="2">
        <v>15</v>
      </c>
      <c r="E1480" s="45" t="s">
        <v>3502</v>
      </c>
      <c r="F1480" s="25"/>
      <c r="G1480" s="47" t="s">
        <v>14</v>
      </c>
      <c r="H1480" s="11" t="s">
        <v>3503</v>
      </c>
      <c r="I1480" s="59"/>
      <c r="J1480" s="122"/>
      <c r="K1480" s="123"/>
      <c r="L1480" s="60"/>
      <c r="M1480" s="115"/>
      <c r="N1480" s="8"/>
      <c r="Q1480" s="8"/>
      <c r="R1480" s="99"/>
      <c r="S1480" s="27"/>
      <c r="T1480" s="27"/>
    </row>
    <row r="1481" spans="1:20" ht="13.4" customHeight="1" x14ac:dyDescent="1.1000000000000001">
      <c r="A1481" s="84">
        <v>451</v>
      </c>
      <c r="B1481" s="4" t="s">
        <v>3376</v>
      </c>
      <c r="C1481" s="10" t="s">
        <v>3477</v>
      </c>
      <c r="D1481" s="2">
        <v>14</v>
      </c>
      <c r="E1481" s="45" t="s">
        <v>3504</v>
      </c>
      <c r="F1481" s="25"/>
      <c r="G1481" s="47" t="s">
        <v>14</v>
      </c>
      <c r="H1481" s="11" t="s">
        <v>3505</v>
      </c>
      <c r="I1481" s="59"/>
      <c r="J1481" s="122"/>
      <c r="K1481" s="123"/>
      <c r="L1481" s="60"/>
      <c r="M1481" s="115"/>
      <c r="N1481" s="8"/>
      <c r="Q1481" s="8"/>
      <c r="R1481" s="99"/>
      <c r="S1481" s="27"/>
      <c r="T1481" s="27"/>
    </row>
    <row r="1482" spans="1:20" ht="13.4" customHeight="1" x14ac:dyDescent="1.1000000000000001">
      <c r="A1482" s="84">
        <v>450</v>
      </c>
      <c r="B1482" s="4" t="s">
        <v>3376</v>
      </c>
      <c r="C1482" s="10" t="s">
        <v>3477</v>
      </c>
      <c r="D1482" s="2">
        <v>13</v>
      </c>
      <c r="E1482" s="45" t="s">
        <v>3506</v>
      </c>
      <c r="F1482" s="25"/>
      <c r="G1482" s="47" t="s">
        <v>14</v>
      </c>
      <c r="H1482" s="11" t="s">
        <v>3507</v>
      </c>
      <c r="I1482" s="59"/>
      <c r="J1482" s="122"/>
      <c r="K1482" s="123"/>
      <c r="L1482" s="60"/>
      <c r="M1482" s="115"/>
      <c r="N1482" s="8"/>
      <c r="Q1482" s="8"/>
      <c r="R1482" s="99"/>
      <c r="S1482" s="27"/>
      <c r="T1482" s="27"/>
    </row>
    <row r="1483" spans="1:20" ht="13.4" customHeight="1" x14ac:dyDescent="1.1000000000000001">
      <c r="A1483" s="84">
        <v>449</v>
      </c>
      <c r="B1483" s="4" t="s">
        <v>3376</v>
      </c>
      <c r="C1483" s="10" t="s">
        <v>3477</v>
      </c>
      <c r="D1483" s="2">
        <v>12</v>
      </c>
      <c r="E1483" s="45" t="s">
        <v>3508</v>
      </c>
      <c r="F1483" s="25"/>
      <c r="G1483" s="47" t="s">
        <v>14</v>
      </c>
      <c r="H1483" s="11" t="s">
        <v>4480</v>
      </c>
      <c r="I1483" s="59"/>
      <c r="J1483" s="122"/>
      <c r="K1483" s="123"/>
      <c r="L1483" s="60"/>
      <c r="M1483" s="115"/>
      <c r="N1483" s="8"/>
      <c r="Q1483" s="8"/>
      <c r="R1483" s="99"/>
      <c r="S1483" s="27"/>
      <c r="T1483" s="27"/>
    </row>
    <row r="1484" spans="1:20" ht="13.4" customHeight="1" x14ac:dyDescent="1.1000000000000001">
      <c r="A1484" s="84">
        <v>448</v>
      </c>
      <c r="B1484" s="4" t="s">
        <v>3376</v>
      </c>
      <c r="C1484" s="10" t="s">
        <v>3477</v>
      </c>
      <c r="D1484" s="2">
        <v>11</v>
      </c>
      <c r="E1484" s="45" t="s">
        <v>3509</v>
      </c>
      <c r="F1484" s="25"/>
      <c r="G1484" s="47" t="s">
        <v>14</v>
      </c>
      <c r="H1484" s="11" t="s">
        <v>3510</v>
      </c>
      <c r="I1484" s="59"/>
      <c r="J1484" s="122"/>
      <c r="K1484" s="123"/>
      <c r="L1484" s="60"/>
      <c r="M1484" s="115"/>
      <c r="N1484" s="8"/>
      <c r="Q1484" s="8"/>
      <c r="R1484" s="99"/>
      <c r="S1484" s="27"/>
      <c r="T1484" s="27"/>
    </row>
    <row r="1485" spans="1:20" ht="13.4" customHeight="1" x14ac:dyDescent="1.1000000000000001">
      <c r="A1485" s="84">
        <v>447</v>
      </c>
      <c r="B1485" s="4" t="s">
        <v>3376</v>
      </c>
      <c r="C1485" s="10" t="s">
        <v>3477</v>
      </c>
      <c r="D1485" s="2">
        <v>10</v>
      </c>
      <c r="E1485" s="45" t="s">
        <v>3511</v>
      </c>
      <c r="F1485" s="25"/>
      <c r="G1485" s="47" t="s">
        <v>14</v>
      </c>
      <c r="H1485" s="11" t="s">
        <v>3512</v>
      </c>
      <c r="I1485" s="59"/>
      <c r="J1485" s="122"/>
      <c r="K1485" s="123"/>
      <c r="L1485" s="60"/>
      <c r="M1485" s="115"/>
      <c r="N1485" s="8"/>
      <c r="Q1485" s="8"/>
      <c r="R1485" s="99"/>
      <c r="S1485" s="27"/>
      <c r="T1485" s="27"/>
    </row>
    <row r="1486" spans="1:20" ht="13.4" customHeight="1" x14ac:dyDescent="1.1000000000000001">
      <c r="A1486" s="84">
        <v>446</v>
      </c>
      <c r="B1486" s="4" t="s">
        <v>3376</v>
      </c>
      <c r="C1486" s="10" t="s">
        <v>3477</v>
      </c>
      <c r="D1486" s="2">
        <v>9</v>
      </c>
      <c r="E1486" s="45" t="s">
        <v>3513</v>
      </c>
      <c r="F1486" s="25"/>
      <c r="G1486" s="47" t="s">
        <v>14</v>
      </c>
      <c r="H1486" s="11" t="s">
        <v>4960</v>
      </c>
      <c r="I1486" s="59"/>
      <c r="J1486" s="122"/>
      <c r="K1486" s="123"/>
      <c r="L1486" s="60"/>
      <c r="M1486" s="115"/>
      <c r="N1486" s="8"/>
      <c r="Q1486" s="8"/>
      <c r="R1486" s="99"/>
      <c r="S1486" s="27"/>
      <c r="T1486" s="27"/>
    </row>
    <row r="1487" spans="1:20" ht="13.4" customHeight="1" x14ac:dyDescent="1.1000000000000001">
      <c r="A1487" s="84">
        <v>445</v>
      </c>
      <c r="B1487" s="4" t="s">
        <v>3376</v>
      </c>
      <c r="C1487" s="10" t="s">
        <v>3477</v>
      </c>
      <c r="D1487" s="2">
        <v>8</v>
      </c>
      <c r="E1487" s="45" t="s">
        <v>3514</v>
      </c>
      <c r="F1487" s="25"/>
      <c r="G1487" s="47" t="s">
        <v>14</v>
      </c>
      <c r="H1487" s="11" t="s">
        <v>3515</v>
      </c>
      <c r="I1487" s="59"/>
      <c r="J1487" s="122"/>
      <c r="K1487" s="123"/>
      <c r="L1487" s="60"/>
      <c r="M1487" s="115"/>
      <c r="N1487" s="8"/>
      <c r="Q1487" s="8"/>
      <c r="R1487" s="99"/>
      <c r="S1487" s="27"/>
      <c r="T1487" s="27"/>
    </row>
    <row r="1488" spans="1:20" ht="13.4" customHeight="1" x14ac:dyDescent="1.1000000000000001">
      <c r="A1488" s="84">
        <v>444</v>
      </c>
      <c r="B1488" s="4" t="s">
        <v>3376</v>
      </c>
      <c r="C1488" s="10" t="s">
        <v>3477</v>
      </c>
      <c r="D1488" s="2">
        <v>7</v>
      </c>
      <c r="E1488" s="45" t="s">
        <v>3516</v>
      </c>
      <c r="F1488" s="25"/>
      <c r="G1488" s="47" t="s">
        <v>14</v>
      </c>
      <c r="H1488" s="11" t="s">
        <v>3517</v>
      </c>
      <c r="I1488" s="59"/>
      <c r="J1488" s="122"/>
      <c r="K1488" s="123"/>
      <c r="L1488" s="60"/>
      <c r="M1488" s="115"/>
      <c r="N1488" s="3"/>
      <c r="Q1488" s="3"/>
      <c r="R1488" s="3"/>
      <c r="S1488" s="27"/>
      <c r="T1488" s="27"/>
    </row>
    <row r="1489" spans="1:20" ht="13.4" customHeight="1" x14ac:dyDescent="1.1000000000000001">
      <c r="A1489" s="84">
        <v>443</v>
      </c>
      <c r="B1489" s="4" t="s">
        <v>3376</v>
      </c>
      <c r="C1489" s="10" t="s">
        <v>3477</v>
      </c>
      <c r="D1489" s="2">
        <v>6</v>
      </c>
      <c r="E1489" s="45" t="s">
        <v>3518</v>
      </c>
      <c r="F1489" s="25"/>
      <c r="G1489" s="47" t="s">
        <v>14</v>
      </c>
      <c r="H1489" s="11" t="s">
        <v>3519</v>
      </c>
      <c r="I1489" s="59"/>
      <c r="J1489" s="122"/>
      <c r="K1489" s="123"/>
      <c r="L1489" s="60"/>
      <c r="M1489" s="115"/>
      <c r="N1489" s="8"/>
      <c r="Q1489" s="8"/>
      <c r="R1489" s="99"/>
      <c r="S1489" s="27"/>
      <c r="T1489" s="27"/>
    </row>
    <row r="1490" spans="1:20" ht="13.4" customHeight="1" x14ac:dyDescent="1.1000000000000001">
      <c r="A1490" s="84">
        <v>442</v>
      </c>
      <c r="B1490" s="4" t="s">
        <v>3376</v>
      </c>
      <c r="C1490" s="10" t="s">
        <v>3477</v>
      </c>
      <c r="D1490" s="2">
        <v>5</v>
      </c>
      <c r="E1490" s="45" t="s">
        <v>3520</v>
      </c>
      <c r="F1490" s="25"/>
      <c r="G1490" s="47" t="s">
        <v>14</v>
      </c>
      <c r="H1490" s="11" t="s">
        <v>3521</v>
      </c>
      <c r="I1490" s="59"/>
      <c r="J1490" s="122"/>
      <c r="K1490" s="123"/>
      <c r="L1490" s="60"/>
      <c r="M1490" s="115"/>
      <c r="N1490" s="8"/>
      <c r="Q1490" s="8"/>
      <c r="R1490" s="99"/>
      <c r="S1490" s="27"/>
      <c r="T1490" s="27"/>
    </row>
    <row r="1491" spans="1:20" ht="13.4" customHeight="1" x14ac:dyDescent="1.1000000000000001">
      <c r="A1491" s="84">
        <v>441</v>
      </c>
      <c r="B1491" s="4" t="s">
        <v>3376</v>
      </c>
      <c r="C1491" s="10" t="s">
        <v>3477</v>
      </c>
      <c r="D1491" s="2">
        <v>4</v>
      </c>
      <c r="E1491" s="45" t="s">
        <v>3522</v>
      </c>
      <c r="F1491" s="25"/>
      <c r="G1491" s="47" t="s">
        <v>14</v>
      </c>
      <c r="H1491" s="11" t="s">
        <v>3523</v>
      </c>
      <c r="I1491" s="59"/>
      <c r="J1491" s="122"/>
      <c r="K1491" s="123"/>
      <c r="L1491" s="60"/>
      <c r="M1491" s="115"/>
      <c r="N1491" s="8"/>
      <c r="Q1491" s="8"/>
      <c r="R1491" s="99"/>
      <c r="S1491" s="27"/>
      <c r="T1491" s="27"/>
    </row>
    <row r="1492" spans="1:20" ht="13.4" customHeight="1" x14ac:dyDescent="1.1000000000000001">
      <c r="A1492" s="84">
        <v>440</v>
      </c>
      <c r="B1492" s="4" t="s">
        <v>3524</v>
      </c>
      <c r="C1492" s="10" t="s">
        <v>3477</v>
      </c>
      <c r="D1492" s="2">
        <v>3</v>
      </c>
      <c r="E1492" s="45" t="s">
        <v>3525</v>
      </c>
      <c r="F1492" s="25"/>
      <c r="G1492" s="47" t="s">
        <v>14</v>
      </c>
      <c r="H1492" s="11" t="s">
        <v>3526</v>
      </c>
      <c r="I1492" s="59"/>
      <c r="J1492" s="122"/>
      <c r="K1492" s="123"/>
      <c r="L1492" s="60"/>
      <c r="M1492" s="115"/>
      <c r="N1492" s="8"/>
      <c r="Q1492" s="8"/>
      <c r="R1492" s="99"/>
      <c r="S1492" s="27"/>
      <c r="T1492" s="27"/>
    </row>
    <row r="1493" spans="1:20" ht="13.4" customHeight="1" x14ac:dyDescent="1.1000000000000001">
      <c r="A1493" s="84">
        <v>439</v>
      </c>
      <c r="B1493" s="4" t="s">
        <v>3524</v>
      </c>
      <c r="C1493" s="10" t="s">
        <v>3477</v>
      </c>
      <c r="D1493" s="2">
        <v>2</v>
      </c>
      <c r="E1493" s="45" t="s">
        <v>3527</v>
      </c>
      <c r="F1493" s="25"/>
      <c r="G1493" s="47" t="s">
        <v>14</v>
      </c>
      <c r="H1493" s="11" t="s">
        <v>3528</v>
      </c>
      <c r="I1493" s="59"/>
      <c r="J1493" s="122"/>
      <c r="K1493" s="123"/>
      <c r="L1493" s="60"/>
      <c r="M1493" s="115"/>
      <c r="N1493" s="8"/>
      <c r="Q1493" s="8"/>
      <c r="R1493" s="99"/>
      <c r="S1493" s="27"/>
      <c r="T1493" s="27"/>
    </row>
    <row r="1494" spans="1:20" ht="13.4" customHeight="1" x14ac:dyDescent="1.1000000000000001">
      <c r="A1494" s="84">
        <v>438</v>
      </c>
      <c r="B1494" s="4" t="s">
        <v>3524</v>
      </c>
      <c r="C1494" s="10" t="s">
        <v>3477</v>
      </c>
      <c r="D1494" s="2">
        <v>1</v>
      </c>
      <c r="E1494" s="45" t="s">
        <v>3529</v>
      </c>
      <c r="F1494" s="25"/>
      <c r="G1494" s="47" t="s">
        <v>14</v>
      </c>
      <c r="H1494" s="11" t="s">
        <v>3530</v>
      </c>
      <c r="I1494" s="59"/>
      <c r="J1494" s="122"/>
      <c r="K1494" s="123"/>
      <c r="L1494" s="60"/>
      <c r="M1494" s="115"/>
      <c r="N1494" s="8"/>
      <c r="Q1494" s="8"/>
      <c r="R1494" s="99"/>
      <c r="S1494" s="27"/>
      <c r="T1494" s="27"/>
    </row>
    <row r="1495" spans="1:20" ht="13.4" customHeight="1" x14ac:dyDescent="1.1000000000000001">
      <c r="A1495" s="84">
        <v>437</v>
      </c>
      <c r="B1495" s="4" t="s">
        <v>3524</v>
      </c>
      <c r="C1495" s="28" t="s">
        <v>3531</v>
      </c>
      <c r="D1495" s="2">
        <v>39</v>
      </c>
      <c r="E1495" s="45" t="s">
        <v>3532</v>
      </c>
      <c r="F1495" s="25"/>
      <c r="G1495" s="47" t="s">
        <v>14</v>
      </c>
      <c r="H1495" s="11" t="s">
        <v>3533</v>
      </c>
      <c r="I1495" s="59"/>
      <c r="J1495" s="122"/>
      <c r="K1495" s="123"/>
      <c r="L1495" s="60"/>
      <c r="M1495" s="115"/>
      <c r="N1495" s="8"/>
      <c r="Q1495" s="8"/>
      <c r="R1495" s="99"/>
      <c r="S1495" s="27"/>
      <c r="T1495" s="27"/>
    </row>
    <row r="1496" spans="1:20" ht="13.4" customHeight="1" x14ac:dyDescent="1.1000000000000001">
      <c r="A1496" s="84">
        <v>436</v>
      </c>
      <c r="B1496" s="4" t="s">
        <v>3524</v>
      </c>
      <c r="C1496" s="28" t="s">
        <v>3531</v>
      </c>
      <c r="D1496" s="2">
        <v>38</v>
      </c>
      <c r="E1496" s="45" t="s">
        <v>3534</v>
      </c>
      <c r="F1496" s="25"/>
      <c r="G1496" s="47" t="s">
        <v>14</v>
      </c>
      <c r="H1496" s="11" t="s">
        <v>3535</v>
      </c>
      <c r="I1496" s="59"/>
      <c r="J1496" s="122"/>
      <c r="K1496" s="123"/>
      <c r="L1496" s="60"/>
      <c r="M1496" s="115"/>
      <c r="N1496" s="8"/>
      <c r="Q1496" s="8"/>
      <c r="R1496" s="99"/>
      <c r="S1496" s="27"/>
      <c r="T1496" s="27"/>
    </row>
    <row r="1497" spans="1:20" ht="13.4" customHeight="1" x14ac:dyDescent="1.1000000000000001">
      <c r="A1497" s="84">
        <v>435</v>
      </c>
      <c r="B1497" s="4" t="s">
        <v>3524</v>
      </c>
      <c r="C1497" s="28" t="s">
        <v>3531</v>
      </c>
      <c r="D1497" s="2">
        <v>37</v>
      </c>
      <c r="E1497" s="45" t="s">
        <v>3536</v>
      </c>
      <c r="F1497" s="25"/>
      <c r="G1497" s="47" t="s">
        <v>14</v>
      </c>
      <c r="H1497" s="11" t="s">
        <v>3537</v>
      </c>
      <c r="I1497" s="59"/>
      <c r="J1497" s="122"/>
      <c r="K1497" s="123"/>
      <c r="L1497" s="60"/>
      <c r="M1497" s="115"/>
      <c r="N1497" s="8"/>
      <c r="Q1497" s="8"/>
      <c r="R1497" s="99"/>
      <c r="S1497" s="27"/>
      <c r="T1497" s="27"/>
    </row>
    <row r="1498" spans="1:20" ht="13.4" customHeight="1" x14ac:dyDescent="1.1000000000000001">
      <c r="A1498" s="84">
        <v>434</v>
      </c>
      <c r="B1498" s="4" t="s">
        <v>3524</v>
      </c>
      <c r="C1498" s="28" t="s">
        <v>3531</v>
      </c>
      <c r="D1498" s="2">
        <v>36</v>
      </c>
      <c r="E1498" s="45" t="s">
        <v>3538</v>
      </c>
      <c r="F1498" s="25"/>
      <c r="G1498" s="47" t="s">
        <v>14</v>
      </c>
      <c r="H1498" s="11" t="s">
        <v>3539</v>
      </c>
      <c r="I1498" s="59"/>
      <c r="J1498" s="122"/>
      <c r="K1498" s="123"/>
      <c r="L1498" s="60"/>
      <c r="M1498" s="115"/>
      <c r="N1498" s="8"/>
      <c r="Q1498" s="8"/>
      <c r="R1498" s="99"/>
      <c r="S1498" s="27"/>
      <c r="T1498" s="27"/>
    </row>
    <row r="1499" spans="1:20" ht="13.4" customHeight="1" x14ac:dyDescent="1.1000000000000001">
      <c r="A1499" s="84">
        <v>433</v>
      </c>
      <c r="B1499" s="4" t="s">
        <v>3524</v>
      </c>
      <c r="C1499" s="28" t="s">
        <v>3531</v>
      </c>
      <c r="D1499" s="2">
        <v>35</v>
      </c>
      <c r="E1499" s="45" t="s">
        <v>3540</v>
      </c>
      <c r="F1499" s="25"/>
      <c r="G1499" s="47" t="s">
        <v>14</v>
      </c>
      <c r="H1499" s="11" t="s">
        <v>3541</v>
      </c>
      <c r="I1499" s="59"/>
      <c r="J1499" s="122"/>
      <c r="K1499" s="123"/>
      <c r="L1499" s="60"/>
      <c r="M1499" s="115"/>
      <c r="N1499" s="8"/>
      <c r="Q1499" s="8"/>
      <c r="R1499" s="99"/>
      <c r="S1499" s="27"/>
      <c r="T1499" s="27"/>
    </row>
    <row r="1500" spans="1:20" ht="13.4" customHeight="1" x14ac:dyDescent="1.1000000000000001">
      <c r="A1500" s="84">
        <v>432</v>
      </c>
      <c r="B1500" s="4" t="s">
        <v>3524</v>
      </c>
      <c r="C1500" s="28" t="s">
        <v>3531</v>
      </c>
      <c r="D1500" s="2">
        <v>34</v>
      </c>
      <c r="E1500" s="45" t="s">
        <v>3542</v>
      </c>
      <c r="F1500" s="25"/>
      <c r="G1500" s="47" t="s">
        <v>14</v>
      </c>
      <c r="H1500" s="11" t="s">
        <v>3543</v>
      </c>
      <c r="I1500" s="59"/>
      <c r="J1500" s="122"/>
      <c r="K1500" s="123"/>
      <c r="L1500" s="60"/>
      <c r="M1500" s="115"/>
      <c r="N1500" s="8"/>
      <c r="Q1500" s="8"/>
      <c r="R1500" s="99"/>
      <c r="S1500" s="27"/>
      <c r="T1500" s="27"/>
    </row>
    <row r="1501" spans="1:20" ht="13.4" customHeight="1" x14ac:dyDescent="1.1000000000000001">
      <c r="A1501" s="84">
        <v>431</v>
      </c>
      <c r="B1501" s="4" t="s">
        <v>3524</v>
      </c>
      <c r="C1501" s="28" t="s">
        <v>3531</v>
      </c>
      <c r="D1501" s="2">
        <v>33</v>
      </c>
      <c r="E1501" s="45" t="s">
        <v>3544</v>
      </c>
      <c r="F1501" s="25"/>
      <c r="G1501" s="47" t="s">
        <v>14</v>
      </c>
      <c r="H1501" s="11" t="s">
        <v>3545</v>
      </c>
      <c r="I1501" s="59"/>
      <c r="J1501" s="122"/>
      <c r="K1501" s="123"/>
      <c r="L1501" s="60"/>
      <c r="M1501" s="115"/>
      <c r="N1501" s="8"/>
      <c r="Q1501" s="8"/>
      <c r="R1501" s="99"/>
      <c r="S1501" s="27"/>
      <c r="T1501" s="27"/>
    </row>
    <row r="1502" spans="1:20" ht="13.4" customHeight="1" x14ac:dyDescent="1.1000000000000001">
      <c r="A1502" s="84">
        <v>430</v>
      </c>
      <c r="B1502" s="4" t="s">
        <v>3524</v>
      </c>
      <c r="C1502" s="28" t="s">
        <v>3531</v>
      </c>
      <c r="D1502" s="2">
        <v>32</v>
      </c>
      <c r="E1502" s="45" t="s">
        <v>3546</v>
      </c>
      <c r="F1502" s="25"/>
      <c r="G1502" s="47" t="s">
        <v>14</v>
      </c>
      <c r="H1502" s="11" t="s">
        <v>3547</v>
      </c>
      <c r="I1502" s="59"/>
      <c r="J1502" s="122"/>
      <c r="K1502" s="123"/>
      <c r="L1502" s="60"/>
      <c r="M1502" s="115"/>
      <c r="N1502" s="8"/>
      <c r="Q1502" s="8"/>
      <c r="R1502" s="99"/>
      <c r="S1502" s="27"/>
      <c r="T1502" s="27"/>
    </row>
    <row r="1503" spans="1:20" ht="13.4" customHeight="1" x14ac:dyDescent="1.1000000000000001">
      <c r="A1503" s="84">
        <v>429</v>
      </c>
      <c r="B1503" s="4" t="s">
        <v>3524</v>
      </c>
      <c r="C1503" s="28" t="s">
        <v>3531</v>
      </c>
      <c r="D1503" s="2">
        <v>31</v>
      </c>
      <c r="E1503" s="45" t="s">
        <v>3548</v>
      </c>
      <c r="F1503" s="25"/>
      <c r="G1503" s="47" t="s">
        <v>14</v>
      </c>
      <c r="H1503" s="11" t="s">
        <v>3549</v>
      </c>
      <c r="I1503" s="59"/>
      <c r="J1503" s="122"/>
      <c r="K1503" s="123"/>
      <c r="L1503" s="60"/>
      <c r="M1503" s="115"/>
      <c r="N1503" s="8"/>
      <c r="Q1503" s="8"/>
      <c r="R1503" s="99"/>
      <c r="S1503" s="27"/>
      <c r="T1503" s="27"/>
    </row>
    <row r="1504" spans="1:20" ht="13.4" customHeight="1" x14ac:dyDescent="1.1000000000000001">
      <c r="A1504" s="84">
        <v>428</v>
      </c>
      <c r="B1504" s="4" t="s">
        <v>3524</v>
      </c>
      <c r="C1504" s="28" t="s">
        <v>3531</v>
      </c>
      <c r="D1504" s="2">
        <v>30</v>
      </c>
      <c r="E1504" s="45" t="s">
        <v>3550</v>
      </c>
      <c r="F1504" s="25"/>
      <c r="G1504" s="47" t="s">
        <v>14</v>
      </c>
      <c r="H1504" s="11" t="s">
        <v>3551</v>
      </c>
      <c r="I1504" s="59"/>
      <c r="J1504" s="122"/>
      <c r="K1504" s="123"/>
      <c r="L1504" s="60"/>
      <c r="M1504" s="115"/>
      <c r="N1504" s="8"/>
      <c r="Q1504" s="8"/>
      <c r="R1504" s="99"/>
      <c r="S1504" s="27"/>
      <c r="T1504" s="27"/>
    </row>
    <row r="1505" spans="1:20" ht="13.4" customHeight="1" x14ac:dyDescent="1.1000000000000001">
      <c r="A1505" s="84">
        <v>427</v>
      </c>
      <c r="B1505" s="4" t="s">
        <v>3524</v>
      </c>
      <c r="C1505" s="28" t="s">
        <v>3531</v>
      </c>
      <c r="D1505" s="2">
        <v>29</v>
      </c>
      <c r="E1505" s="45" t="s">
        <v>3552</v>
      </c>
      <c r="F1505" s="25"/>
      <c r="G1505" s="47" t="s">
        <v>14</v>
      </c>
      <c r="H1505" s="11" t="s">
        <v>3553</v>
      </c>
      <c r="I1505" s="59"/>
      <c r="J1505" s="122"/>
      <c r="K1505" s="123"/>
      <c r="L1505" s="60"/>
      <c r="M1505" s="115"/>
      <c r="N1505" s="8"/>
      <c r="Q1505" s="8"/>
      <c r="R1505" s="99"/>
      <c r="S1505" s="27"/>
      <c r="T1505" s="27"/>
    </row>
    <row r="1506" spans="1:20" ht="13.4" customHeight="1" x14ac:dyDescent="1.1000000000000001">
      <c r="A1506" s="84">
        <v>426</v>
      </c>
      <c r="B1506" s="4" t="s">
        <v>3524</v>
      </c>
      <c r="C1506" s="28" t="s">
        <v>3531</v>
      </c>
      <c r="D1506" s="2">
        <v>28</v>
      </c>
      <c r="E1506" s="45" t="s">
        <v>3554</v>
      </c>
      <c r="F1506" s="25"/>
      <c r="G1506" s="47" t="s">
        <v>14</v>
      </c>
      <c r="H1506" s="11" t="s">
        <v>3555</v>
      </c>
      <c r="I1506" s="59"/>
      <c r="J1506" s="122"/>
      <c r="K1506" s="123"/>
      <c r="L1506" s="60"/>
      <c r="M1506" s="115"/>
      <c r="N1506" s="8"/>
      <c r="Q1506" s="8"/>
      <c r="R1506" s="99"/>
      <c r="S1506" s="27"/>
      <c r="T1506" s="27"/>
    </row>
    <row r="1507" spans="1:20" ht="13.4" customHeight="1" x14ac:dyDescent="1.1000000000000001">
      <c r="A1507" s="84">
        <v>425</v>
      </c>
      <c r="B1507" s="4" t="s">
        <v>3524</v>
      </c>
      <c r="C1507" s="28" t="s">
        <v>3531</v>
      </c>
      <c r="D1507" s="2">
        <v>27</v>
      </c>
      <c r="E1507" s="45" t="s">
        <v>3556</v>
      </c>
      <c r="F1507" s="25"/>
      <c r="G1507" s="47" t="s">
        <v>14</v>
      </c>
      <c r="H1507" s="11" t="s">
        <v>4481</v>
      </c>
      <c r="I1507" s="59"/>
      <c r="J1507" s="122"/>
      <c r="K1507" s="123"/>
      <c r="L1507" s="60"/>
      <c r="M1507" s="115"/>
      <c r="N1507" s="8"/>
      <c r="Q1507" s="8"/>
      <c r="R1507" s="99"/>
      <c r="S1507" s="27"/>
      <c r="T1507" s="27"/>
    </row>
    <row r="1508" spans="1:20" ht="13.4" customHeight="1" x14ac:dyDescent="1.1000000000000001">
      <c r="A1508" s="84">
        <v>424</v>
      </c>
      <c r="B1508" s="4" t="s">
        <v>3524</v>
      </c>
      <c r="C1508" s="28" t="s">
        <v>3531</v>
      </c>
      <c r="D1508" s="2">
        <v>26</v>
      </c>
      <c r="E1508" s="45" t="s">
        <v>3557</v>
      </c>
      <c r="F1508" s="25"/>
      <c r="G1508" s="47" t="s">
        <v>14</v>
      </c>
      <c r="H1508" s="11" t="s">
        <v>4959</v>
      </c>
      <c r="I1508" s="59"/>
      <c r="J1508" s="122"/>
      <c r="K1508" s="123"/>
      <c r="L1508" s="60"/>
      <c r="M1508" s="115"/>
      <c r="N1508" s="8"/>
      <c r="Q1508" s="8"/>
      <c r="R1508" s="99"/>
      <c r="S1508" s="27"/>
      <c r="T1508" s="27"/>
    </row>
    <row r="1509" spans="1:20" ht="13.4" customHeight="1" x14ac:dyDescent="1.1000000000000001">
      <c r="A1509" s="84">
        <v>423</v>
      </c>
      <c r="B1509" s="4" t="s">
        <v>3524</v>
      </c>
      <c r="C1509" s="28" t="s">
        <v>3531</v>
      </c>
      <c r="D1509" s="2">
        <v>25</v>
      </c>
      <c r="E1509" s="45" t="s">
        <v>3558</v>
      </c>
      <c r="F1509" s="25"/>
      <c r="G1509" s="47" t="s">
        <v>14</v>
      </c>
      <c r="H1509" s="11" t="s">
        <v>3559</v>
      </c>
      <c r="I1509" s="59"/>
      <c r="J1509" s="122"/>
      <c r="K1509" s="123"/>
      <c r="L1509" s="60"/>
      <c r="M1509" s="115"/>
      <c r="N1509" s="8"/>
      <c r="Q1509" s="8"/>
      <c r="R1509" s="99"/>
      <c r="S1509" s="27"/>
      <c r="T1509" s="27"/>
    </row>
    <row r="1510" spans="1:20" ht="13.4" customHeight="1" x14ac:dyDescent="1.1000000000000001">
      <c r="A1510" s="84">
        <v>422</v>
      </c>
      <c r="B1510" s="4" t="s">
        <v>3524</v>
      </c>
      <c r="C1510" s="28" t="s">
        <v>3531</v>
      </c>
      <c r="D1510" s="2">
        <v>24</v>
      </c>
      <c r="E1510" s="45" t="s">
        <v>3560</v>
      </c>
      <c r="F1510" s="25"/>
      <c r="G1510" s="47" t="s">
        <v>14</v>
      </c>
      <c r="H1510" s="11" t="s">
        <v>3561</v>
      </c>
      <c r="I1510" s="59"/>
      <c r="J1510" s="122"/>
      <c r="K1510" s="123"/>
      <c r="L1510" s="60"/>
      <c r="M1510" s="115"/>
      <c r="N1510" s="8"/>
      <c r="Q1510" s="8"/>
      <c r="R1510" s="99"/>
      <c r="S1510" s="27"/>
      <c r="T1510" s="27"/>
    </row>
    <row r="1511" spans="1:20" ht="13.4" customHeight="1" x14ac:dyDescent="1.1000000000000001">
      <c r="A1511" s="84">
        <v>421</v>
      </c>
      <c r="B1511" s="4" t="s">
        <v>3524</v>
      </c>
      <c r="C1511" s="28" t="s">
        <v>3531</v>
      </c>
      <c r="D1511" s="2">
        <v>23</v>
      </c>
      <c r="E1511" s="45" t="s">
        <v>3562</v>
      </c>
      <c r="F1511" s="25"/>
      <c r="G1511" s="47" t="s">
        <v>14</v>
      </c>
      <c r="H1511" s="11" t="s">
        <v>3563</v>
      </c>
      <c r="I1511" s="59"/>
      <c r="J1511" s="122"/>
      <c r="K1511" s="123"/>
      <c r="L1511" s="60"/>
      <c r="M1511" s="115"/>
      <c r="N1511" s="8"/>
      <c r="Q1511" s="8"/>
      <c r="R1511" s="99"/>
      <c r="S1511" s="27"/>
      <c r="T1511" s="27"/>
    </row>
    <row r="1512" spans="1:20" ht="13.4" customHeight="1" x14ac:dyDescent="1.1000000000000001">
      <c r="A1512" s="84">
        <v>420</v>
      </c>
      <c r="B1512" s="4" t="s">
        <v>3524</v>
      </c>
      <c r="C1512" s="28" t="s">
        <v>3531</v>
      </c>
      <c r="D1512" s="2">
        <v>22</v>
      </c>
      <c r="E1512" s="45" t="s">
        <v>3564</v>
      </c>
      <c r="F1512" s="25"/>
      <c r="G1512" s="47" t="s">
        <v>14</v>
      </c>
      <c r="H1512" s="11" t="s">
        <v>3565</v>
      </c>
      <c r="I1512" s="59"/>
      <c r="J1512" s="122"/>
      <c r="K1512" s="123"/>
      <c r="L1512" s="60"/>
      <c r="M1512" s="115"/>
      <c r="N1512" s="8"/>
      <c r="Q1512" s="8"/>
      <c r="R1512" s="99"/>
      <c r="S1512" s="27"/>
      <c r="T1512" s="27"/>
    </row>
    <row r="1513" spans="1:20" ht="13.4" customHeight="1" x14ac:dyDescent="1.1000000000000001">
      <c r="A1513" s="84">
        <v>419</v>
      </c>
      <c r="B1513" s="4" t="s">
        <v>3524</v>
      </c>
      <c r="C1513" s="28" t="s">
        <v>3531</v>
      </c>
      <c r="D1513" s="2">
        <v>21</v>
      </c>
      <c r="E1513" s="45" t="s">
        <v>3566</v>
      </c>
      <c r="F1513" s="25"/>
      <c r="G1513" s="47" t="s">
        <v>14</v>
      </c>
      <c r="H1513" s="11" t="s">
        <v>3567</v>
      </c>
      <c r="I1513" s="59"/>
      <c r="J1513" s="122"/>
      <c r="K1513" s="123"/>
      <c r="L1513" s="60"/>
      <c r="M1513" s="115"/>
      <c r="N1513" s="8"/>
      <c r="Q1513" s="8"/>
      <c r="R1513" s="99"/>
      <c r="S1513" s="27"/>
      <c r="T1513" s="27"/>
    </row>
    <row r="1514" spans="1:20" ht="13.4" customHeight="1" x14ac:dyDescent="1.1000000000000001">
      <c r="A1514" s="84">
        <v>418</v>
      </c>
      <c r="B1514" s="4" t="s">
        <v>3524</v>
      </c>
      <c r="C1514" s="28" t="s">
        <v>3531</v>
      </c>
      <c r="D1514" s="2">
        <v>20</v>
      </c>
      <c r="E1514" s="45" t="s">
        <v>3568</v>
      </c>
      <c r="F1514" s="25"/>
      <c r="G1514" s="47" t="s">
        <v>14</v>
      </c>
      <c r="H1514" s="11" t="s">
        <v>3569</v>
      </c>
      <c r="I1514" s="59"/>
      <c r="J1514" s="122"/>
      <c r="K1514" s="123"/>
      <c r="L1514" s="60"/>
      <c r="M1514" s="115"/>
      <c r="N1514" s="8"/>
      <c r="Q1514" s="8"/>
      <c r="R1514" s="99"/>
      <c r="S1514" s="27"/>
      <c r="T1514" s="27"/>
    </row>
    <row r="1515" spans="1:20" ht="13.4" customHeight="1" x14ac:dyDescent="1.1000000000000001">
      <c r="A1515" s="84">
        <v>417</v>
      </c>
      <c r="B1515" s="4" t="s">
        <v>3524</v>
      </c>
      <c r="C1515" s="28" t="s">
        <v>3531</v>
      </c>
      <c r="D1515" s="2">
        <v>19</v>
      </c>
      <c r="E1515" s="45" t="s">
        <v>3570</v>
      </c>
      <c r="F1515" s="25"/>
      <c r="G1515" s="47" t="s">
        <v>14</v>
      </c>
      <c r="H1515" s="11" t="s">
        <v>3571</v>
      </c>
      <c r="I1515" s="59"/>
      <c r="J1515" s="122"/>
      <c r="K1515" s="123"/>
      <c r="L1515" s="60"/>
      <c r="M1515" s="115"/>
      <c r="N1515" s="8"/>
      <c r="Q1515" s="8"/>
      <c r="R1515" s="99"/>
      <c r="S1515" s="27"/>
      <c r="T1515" s="27"/>
    </row>
    <row r="1516" spans="1:20" ht="13.4" customHeight="1" x14ac:dyDescent="1.1000000000000001">
      <c r="A1516" s="84">
        <v>416</v>
      </c>
      <c r="B1516" s="4" t="s">
        <v>3524</v>
      </c>
      <c r="C1516" s="28" t="s">
        <v>3531</v>
      </c>
      <c r="D1516" s="2">
        <v>18</v>
      </c>
      <c r="E1516" s="45" t="s">
        <v>3572</v>
      </c>
      <c r="F1516" s="25"/>
      <c r="G1516" s="47" t="s">
        <v>14</v>
      </c>
      <c r="H1516" s="11" t="s">
        <v>3573</v>
      </c>
      <c r="I1516" s="59"/>
      <c r="J1516" s="122"/>
      <c r="K1516" s="123"/>
      <c r="L1516" s="60"/>
      <c r="M1516" s="115"/>
      <c r="N1516" s="8"/>
      <c r="Q1516" s="8"/>
      <c r="R1516" s="99"/>
      <c r="S1516" s="27"/>
      <c r="T1516" s="27"/>
    </row>
    <row r="1517" spans="1:20" ht="13.4" customHeight="1" x14ac:dyDescent="1.1000000000000001">
      <c r="A1517" s="84">
        <v>415</v>
      </c>
      <c r="B1517" s="4" t="s">
        <v>3524</v>
      </c>
      <c r="C1517" s="28" t="s">
        <v>3531</v>
      </c>
      <c r="D1517" s="2">
        <v>17</v>
      </c>
      <c r="E1517" s="45" t="s">
        <v>3574</v>
      </c>
      <c r="F1517" s="25"/>
      <c r="G1517" s="47" t="s">
        <v>14</v>
      </c>
      <c r="H1517" s="11" t="s">
        <v>3575</v>
      </c>
      <c r="I1517" s="59"/>
      <c r="J1517" s="122"/>
      <c r="K1517" s="123"/>
      <c r="L1517" s="60"/>
      <c r="M1517" s="115"/>
      <c r="N1517" s="8"/>
      <c r="Q1517" s="8"/>
      <c r="R1517" s="99"/>
      <c r="S1517" s="27"/>
      <c r="T1517" s="27"/>
    </row>
    <row r="1518" spans="1:20" ht="13.4" customHeight="1" x14ac:dyDescent="1.1000000000000001">
      <c r="A1518" s="84">
        <v>414</v>
      </c>
      <c r="B1518" s="4" t="s">
        <v>3524</v>
      </c>
      <c r="C1518" s="28" t="s">
        <v>3531</v>
      </c>
      <c r="D1518" s="2">
        <v>16</v>
      </c>
      <c r="E1518" s="45" t="s">
        <v>3576</v>
      </c>
      <c r="F1518" s="25"/>
      <c r="G1518" s="47" t="s">
        <v>14</v>
      </c>
      <c r="H1518" s="11" t="s">
        <v>4542</v>
      </c>
      <c r="I1518" s="59"/>
      <c r="J1518" s="122"/>
      <c r="K1518" s="123"/>
      <c r="L1518" s="60"/>
      <c r="M1518" s="115"/>
      <c r="N1518" s="8"/>
      <c r="Q1518" s="8"/>
      <c r="R1518" s="99"/>
      <c r="S1518" s="27"/>
      <c r="T1518" s="27"/>
    </row>
    <row r="1519" spans="1:20" ht="13.4" customHeight="1" x14ac:dyDescent="1.1000000000000001">
      <c r="A1519" s="84">
        <v>413</v>
      </c>
      <c r="B1519" s="4" t="s">
        <v>3524</v>
      </c>
      <c r="C1519" s="28" t="s">
        <v>3531</v>
      </c>
      <c r="D1519" s="2">
        <v>15</v>
      </c>
      <c r="E1519" s="45" t="s">
        <v>3577</v>
      </c>
      <c r="F1519" s="25"/>
      <c r="G1519" s="47" t="s">
        <v>14</v>
      </c>
      <c r="H1519" s="11" t="s">
        <v>3578</v>
      </c>
      <c r="I1519" s="59"/>
      <c r="J1519" s="122"/>
      <c r="K1519" s="123"/>
      <c r="L1519" s="60"/>
      <c r="M1519" s="115"/>
      <c r="N1519" s="8"/>
      <c r="Q1519" s="8"/>
      <c r="R1519" s="99"/>
      <c r="S1519" s="27"/>
      <c r="T1519" s="27"/>
    </row>
    <row r="1520" spans="1:20" ht="13.4" customHeight="1" x14ac:dyDescent="1.1000000000000001">
      <c r="A1520" s="84">
        <v>412</v>
      </c>
      <c r="B1520" s="4" t="s">
        <v>3524</v>
      </c>
      <c r="C1520" s="28" t="s">
        <v>3531</v>
      </c>
      <c r="D1520" s="2">
        <v>14</v>
      </c>
      <c r="E1520" s="45" t="s">
        <v>3579</v>
      </c>
      <c r="F1520" s="25"/>
      <c r="G1520" s="47" t="s">
        <v>14</v>
      </c>
      <c r="H1520" s="11" t="s">
        <v>3580</v>
      </c>
      <c r="I1520" s="59"/>
      <c r="J1520" s="122"/>
      <c r="K1520" s="123"/>
      <c r="L1520" s="60"/>
      <c r="M1520" s="115"/>
      <c r="N1520" s="8"/>
      <c r="Q1520" s="8"/>
      <c r="R1520" s="99"/>
      <c r="S1520" s="27"/>
      <c r="T1520" s="27"/>
    </row>
    <row r="1521" spans="1:20" ht="13.4" customHeight="1" x14ac:dyDescent="1.1000000000000001">
      <c r="A1521" s="84">
        <v>411</v>
      </c>
      <c r="B1521" s="4" t="s">
        <v>3524</v>
      </c>
      <c r="C1521" s="28" t="s">
        <v>3531</v>
      </c>
      <c r="D1521" s="2">
        <v>13</v>
      </c>
      <c r="E1521" s="45" t="s">
        <v>3581</v>
      </c>
      <c r="F1521" s="25"/>
      <c r="G1521" s="47" t="s">
        <v>14</v>
      </c>
      <c r="H1521" s="11" t="s">
        <v>3582</v>
      </c>
      <c r="I1521" s="59"/>
      <c r="J1521" s="122"/>
      <c r="K1521" s="123"/>
      <c r="L1521" s="60"/>
      <c r="M1521" s="115"/>
      <c r="N1521" s="8"/>
      <c r="Q1521" s="8"/>
      <c r="R1521" s="99"/>
      <c r="S1521" s="27"/>
      <c r="T1521" s="27"/>
    </row>
    <row r="1522" spans="1:20" ht="13.4" customHeight="1" x14ac:dyDescent="1.1000000000000001">
      <c r="A1522" s="84">
        <v>410</v>
      </c>
      <c r="B1522" s="4" t="s">
        <v>3524</v>
      </c>
      <c r="C1522" s="28" t="s">
        <v>3531</v>
      </c>
      <c r="D1522" s="2">
        <v>12</v>
      </c>
      <c r="E1522" s="45" t="s">
        <v>3583</v>
      </c>
      <c r="F1522" s="25"/>
      <c r="G1522" s="47" t="s">
        <v>14</v>
      </c>
      <c r="H1522" s="11" t="s">
        <v>3584</v>
      </c>
      <c r="I1522" s="59"/>
      <c r="J1522" s="122"/>
      <c r="K1522" s="123"/>
      <c r="L1522" s="60"/>
      <c r="M1522" s="115"/>
      <c r="N1522" s="8"/>
      <c r="Q1522" s="8"/>
      <c r="R1522" s="99"/>
      <c r="S1522" s="27"/>
      <c r="T1522" s="27"/>
    </row>
    <row r="1523" spans="1:20" ht="13.4" customHeight="1" x14ac:dyDescent="1.1000000000000001">
      <c r="A1523" s="84">
        <v>409</v>
      </c>
      <c r="B1523" s="4" t="s">
        <v>3524</v>
      </c>
      <c r="C1523" s="28" t="s">
        <v>3531</v>
      </c>
      <c r="D1523" s="2">
        <v>11</v>
      </c>
      <c r="E1523" s="45" t="s">
        <v>3585</v>
      </c>
      <c r="F1523" s="25"/>
      <c r="G1523" s="47" t="s">
        <v>14</v>
      </c>
      <c r="H1523" s="11" t="s">
        <v>3586</v>
      </c>
      <c r="I1523" s="59"/>
      <c r="J1523" s="122"/>
      <c r="K1523" s="123"/>
      <c r="L1523" s="60"/>
      <c r="M1523" s="115"/>
      <c r="N1523" s="8"/>
      <c r="Q1523" s="8"/>
      <c r="R1523" s="99"/>
      <c r="S1523" s="27"/>
      <c r="T1523" s="27"/>
    </row>
    <row r="1524" spans="1:20" ht="13.4" customHeight="1" x14ac:dyDescent="1.1000000000000001">
      <c r="A1524" s="84">
        <v>408</v>
      </c>
      <c r="B1524" s="4" t="s">
        <v>3524</v>
      </c>
      <c r="C1524" s="28" t="s">
        <v>3531</v>
      </c>
      <c r="D1524" s="2">
        <v>10</v>
      </c>
      <c r="E1524" s="45" t="s">
        <v>3587</v>
      </c>
      <c r="F1524" s="25"/>
      <c r="G1524" s="47" t="s">
        <v>14</v>
      </c>
      <c r="H1524" s="11" t="s">
        <v>3588</v>
      </c>
      <c r="I1524" s="59"/>
      <c r="J1524" s="122"/>
      <c r="K1524" s="123"/>
      <c r="L1524" s="60"/>
      <c r="M1524" s="115"/>
      <c r="N1524" s="8"/>
      <c r="Q1524" s="8"/>
      <c r="R1524" s="99"/>
      <c r="S1524" s="27"/>
      <c r="T1524" s="27"/>
    </row>
    <row r="1525" spans="1:20" ht="13.4" customHeight="1" x14ac:dyDescent="1.1000000000000001">
      <c r="A1525" s="84">
        <v>407</v>
      </c>
      <c r="B1525" s="4" t="s">
        <v>3524</v>
      </c>
      <c r="C1525" s="28" t="s">
        <v>3531</v>
      </c>
      <c r="D1525" s="2">
        <v>9</v>
      </c>
      <c r="E1525" s="45" t="s">
        <v>3589</v>
      </c>
      <c r="F1525" s="25"/>
      <c r="G1525" s="47" t="s">
        <v>14</v>
      </c>
      <c r="H1525" s="11" t="s">
        <v>4579</v>
      </c>
      <c r="I1525" s="59"/>
      <c r="J1525" s="122"/>
      <c r="K1525" s="123"/>
      <c r="L1525" s="60"/>
      <c r="M1525" s="115"/>
      <c r="N1525" s="8"/>
      <c r="Q1525" s="8"/>
      <c r="R1525" s="99"/>
      <c r="S1525" s="27"/>
      <c r="T1525" s="27"/>
    </row>
    <row r="1526" spans="1:20" ht="13.4" customHeight="1" x14ac:dyDescent="1.1000000000000001">
      <c r="A1526" s="84">
        <v>406</v>
      </c>
      <c r="B1526" s="4" t="s">
        <v>3524</v>
      </c>
      <c r="C1526" s="28" t="s">
        <v>3531</v>
      </c>
      <c r="D1526" s="2">
        <v>8</v>
      </c>
      <c r="E1526" s="45" t="s">
        <v>3590</v>
      </c>
      <c r="F1526" s="25"/>
      <c r="G1526" s="47" t="s">
        <v>14</v>
      </c>
      <c r="H1526" s="11" t="s">
        <v>3591</v>
      </c>
      <c r="I1526" s="59"/>
      <c r="J1526" s="122"/>
      <c r="K1526" s="123"/>
      <c r="L1526" s="60"/>
      <c r="M1526" s="115"/>
      <c r="N1526" s="8"/>
      <c r="Q1526" s="8"/>
      <c r="R1526" s="99"/>
      <c r="S1526" s="27"/>
      <c r="T1526" s="27"/>
    </row>
    <row r="1527" spans="1:20" ht="13.4" customHeight="1" x14ac:dyDescent="1.1000000000000001">
      <c r="A1527" s="84">
        <v>405</v>
      </c>
      <c r="B1527" s="4" t="s">
        <v>3524</v>
      </c>
      <c r="C1527" s="28" t="s">
        <v>3531</v>
      </c>
      <c r="D1527" s="2">
        <v>7</v>
      </c>
      <c r="E1527" s="45" t="s">
        <v>3592</v>
      </c>
      <c r="F1527" s="25"/>
      <c r="G1527" s="47" t="s">
        <v>14</v>
      </c>
      <c r="H1527" s="11" t="s">
        <v>3593</v>
      </c>
      <c r="I1527" s="59"/>
      <c r="J1527" s="122"/>
      <c r="K1527" s="123"/>
      <c r="L1527" s="60"/>
      <c r="M1527" s="115"/>
      <c r="N1527" s="8"/>
      <c r="Q1527" s="8"/>
      <c r="R1527" s="99"/>
      <c r="S1527" s="27"/>
      <c r="T1527" s="27"/>
    </row>
    <row r="1528" spans="1:20" ht="13.4" customHeight="1" x14ac:dyDescent="1.1000000000000001">
      <c r="A1528" s="84">
        <v>404</v>
      </c>
      <c r="B1528" s="4" t="s">
        <v>3524</v>
      </c>
      <c r="C1528" s="28" t="s">
        <v>3531</v>
      </c>
      <c r="D1528" s="2">
        <v>6</v>
      </c>
      <c r="E1528" s="45" t="s">
        <v>3594</v>
      </c>
      <c r="F1528" s="25"/>
      <c r="G1528" s="47" t="s">
        <v>14</v>
      </c>
      <c r="H1528" s="11" t="s">
        <v>3595</v>
      </c>
      <c r="I1528" s="59"/>
      <c r="J1528" s="122"/>
      <c r="K1528" s="123"/>
      <c r="L1528" s="60"/>
      <c r="M1528" s="115"/>
      <c r="N1528" s="8"/>
      <c r="Q1528" s="8"/>
      <c r="R1528" s="99"/>
      <c r="S1528" s="27"/>
      <c r="T1528" s="27"/>
    </row>
    <row r="1529" spans="1:20" ht="13.4" customHeight="1" x14ac:dyDescent="1.1000000000000001">
      <c r="A1529" s="84">
        <v>403</v>
      </c>
      <c r="B1529" s="4" t="s">
        <v>3524</v>
      </c>
      <c r="C1529" s="28" t="s">
        <v>3531</v>
      </c>
      <c r="D1529" s="2">
        <v>5</v>
      </c>
      <c r="E1529" s="45" t="s">
        <v>3596</v>
      </c>
      <c r="F1529" s="25"/>
      <c r="G1529" s="47" t="s">
        <v>14</v>
      </c>
      <c r="H1529" s="11" t="s">
        <v>3597</v>
      </c>
      <c r="I1529" s="59"/>
      <c r="J1529" s="122"/>
      <c r="K1529" s="123"/>
      <c r="L1529" s="60"/>
      <c r="M1529" s="115"/>
      <c r="N1529" s="8"/>
      <c r="Q1529" s="8"/>
      <c r="R1529" s="99"/>
      <c r="S1529" s="27"/>
      <c r="T1529" s="27"/>
    </row>
    <row r="1530" spans="1:20" ht="13.4" customHeight="1" x14ac:dyDescent="1.1000000000000001">
      <c r="A1530" s="84">
        <v>402</v>
      </c>
      <c r="B1530" s="4" t="s">
        <v>3524</v>
      </c>
      <c r="C1530" s="28" t="s">
        <v>3531</v>
      </c>
      <c r="D1530" s="2">
        <v>4</v>
      </c>
      <c r="E1530" s="45" t="s">
        <v>3598</v>
      </c>
      <c r="F1530" s="25"/>
      <c r="G1530" s="47" t="s">
        <v>14</v>
      </c>
      <c r="H1530" s="11" t="s">
        <v>4552</v>
      </c>
      <c r="I1530" s="59"/>
      <c r="J1530" s="122"/>
      <c r="K1530" s="123"/>
      <c r="L1530" s="60"/>
      <c r="M1530" s="115"/>
      <c r="N1530" s="8"/>
      <c r="Q1530" s="8"/>
      <c r="R1530" s="99"/>
      <c r="S1530" s="27"/>
      <c r="T1530" s="27"/>
    </row>
    <row r="1531" spans="1:20" ht="13.4" customHeight="1" x14ac:dyDescent="1.1000000000000001">
      <c r="A1531" s="84">
        <v>401</v>
      </c>
      <c r="B1531" s="4" t="s">
        <v>3524</v>
      </c>
      <c r="C1531" s="28" t="s">
        <v>3531</v>
      </c>
      <c r="D1531" s="2">
        <v>3</v>
      </c>
      <c r="E1531" s="45" t="s">
        <v>3599</v>
      </c>
      <c r="F1531" s="25"/>
      <c r="G1531" s="47" t="s">
        <v>14</v>
      </c>
      <c r="H1531" s="11" t="s">
        <v>3600</v>
      </c>
      <c r="I1531" s="59"/>
      <c r="J1531" s="122"/>
      <c r="K1531" s="123"/>
      <c r="L1531" s="60"/>
      <c r="M1531" s="115"/>
      <c r="N1531" s="8"/>
      <c r="Q1531" s="8"/>
      <c r="R1531" s="99"/>
      <c r="S1531" s="27"/>
      <c r="T1531" s="27"/>
    </row>
    <row r="1532" spans="1:20" ht="13.4" customHeight="1" x14ac:dyDescent="1.1000000000000001">
      <c r="A1532" s="84">
        <v>400</v>
      </c>
      <c r="B1532" s="4" t="s">
        <v>3524</v>
      </c>
      <c r="C1532" s="28" t="s">
        <v>3531</v>
      </c>
      <c r="D1532" s="2">
        <v>2</v>
      </c>
      <c r="E1532" s="45" t="s">
        <v>3601</v>
      </c>
      <c r="F1532" s="25"/>
      <c r="G1532" s="47" t="s">
        <v>14</v>
      </c>
      <c r="H1532" s="11" t="s">
        <v>3602</v>
      </c>
      <c r="I1532" s="59"/>
      <c r="J1532" s="122"/>
      <c r="K1532" s="123"/>
      <c r="L1532" s="60"/>
      <c r="M1532" s="115"/>
      <c r="N1532" s="8"/>
      <c r="Q1532" s="8"/>
      <c r="R1532" s="99"/>
      <c r="S1532" s="27"/>
      <c r="T1532" s="27"/>
    </row>
    <row r="1533" spans="1:20" ht="13.4" customHeight="1" x14ac:dyDescent="1.1000000000000001">
      <c r="A1533" s="84">
        <v>399</v>
      </c>
      <c r="B1533" s="4" t="s">
        <v>3524</v>
      </c>
      <c r="C1533" s="28" t="s">
        <v>3531</v>
      </c>
      <c r="D1533" s="2">
        <v>1</v>
      </c>
      <c r="E1533" s="45" t="s">
        <v>3603</v>
      </c>
      <c r="F1533" s="25"/>
      <c r="G1533" s="47" t="s">
        <v>14</v>
      </c>
      <c r="H1533" s="11" t="s">
        <v>4597</v>
      </c>
      <c r="I1533" s="59"/>
      <c r="J1533" s="122"/>
      <c r="K1533" s="123"/>
      <c r="L1533" s="60"/>
      <c r="M1533" s="115"/>
      <c r="N1533" s="8"/>
      <c r="Q1533" s="8"/>
      <c r="R1533" s="99"/>
      <c r="S1533" s="27"/>
      <c r="T1533" s="27"/>
    </row>
    <row r="1534" spans="1:20" ht="13.4" customHeight="1" x14ac:dyDescent="1.1000000000000001">
      <c r="A1534" s="84">
        <v>398</v>
      </c>
      <c r="B1534" s="4" t="s">
        <v>3524</v>
      </c>
      <c r="C1534" s="10" t="s">
        <v>3604</v>
      </c>
      <c r="D1534" s="2">
        <v>23</v>
      </c>
      <c r="E1534" s="45" t="s">
        <v>3605</v>
      </c>
      <c r="F1534" s="25"/>
      <c r="G1534" s="47" t="s">
        <v>14</v>
      </c>
      <c r="H1534" s="11" t="s">
        <v>3606</v>
      </c>
      <c r="I1534" s="59"/>
      <c r="J1534" s="122"/>
      <c r="K1534" s="123"/>
      <c r="L1534" s="60"/>
      <c r="M1534" s="115"/>
      <c r="N1534" s="8"/>
      <c r="Q1534" s="8"/>
      <c r="R1534" s="99"/>
      <c r="S1534" s="27"/>
      <c r="T1534" s="27"/>
    </row>
    <row r="1535" spans="1:20" ht="13.4" customHeight="1" x14ac:dyDescent="1.1000000000000001">
      <c r="A1535" s="84">
        <v>397</v>
      </c>
      <c r="B1535" s="4" t="s">
        <v>3524</v>
      </c>
      <c r="C1535" s="10" t="s">
        <v>3604</v>
      </c>
      <c r="D1535" s="2">
        <v>22</v>
      </c>
      <c r="E1535" s="45" t="s">
        <v>3607</v>
      </c>
      <c r="F1535" s="25"/>
      <c r="G1535" s="47" t="s">
        <v>14</v>
      </c>
      <c r="H1535" s="11" t="s">
        <v>3608</v>
      </c>
      <c r="I1535" s="59"/>
      <c r="J1535" s="122"/>
      <c r="K1535" s="123"/>
      <c r="L1535" s="60"/>
      <c r="M1535" s="115"/>
      <c r="N1535" s="8"/>
      <c r="Q1535" s="8"/>
      <c r="R1535" s="99"/>
      <c r="S1535" s="27"/>
      <c r="T1535" s="27"/>
    </row>
    <row r="1536" spans="1:20" ht="13.4" customHeight="1" x14ac:dyDescent="1.1000000000000001">
      <c r="A1536" s="84">
        <v>396</v>
      </c>
      <c r="B1536" s="4" t="s">
        <v>3524</v>
      </c>
      <c r="C1536" s="10" t="s">
        <v>3604</v>
      </c>
      <c r="D1536" s="2">
        <v>21</v>
      </c>
      <c r="E1536" s="45" t="s">
        <v>3609</v>
      </c>
      <c r="F1536" s="25"/>
      <c r="G1536" s="47" t="s">
        <v>14</v>
      </c>
      <c r="H1536" s="11" t="s">
        <v>3610</v>
      </c>
      <c r="I1536" s="59"/>
      <c r="J1536" s="122"/>
      <c r="K1536" s="123"/>
      <c r="L1536" s="60"/>
      <c r="M1536" s="115"/>
      <c r="N1536" s="8"/>
      <c r="Q1536" s="8"/>
      <c r="R1536" s="99"/>
      <c r="S1536" s="27"/>
      <c r="T1536" s="27"/>
    </row>
    <row r="1537" spans="1:20" ht="13.4" customHeight="1" x14ac:dyDescent="1.1000000000000001">
      <c r="A1537" s="84">
        <v>395</v>
      </c>
      <c r="B1537" s="4" t="s">
        <v>3524</v>
      </c>
      <c r="C1537" s="10" t="s">
        <v>3604</v>
      </c>
      <c r="D1537" s="2">
        <v>20</v>
      </c>
      <c r="E1537" s="45" t="s">
        <v>3611</v>
      </c>
      <c r="F1537" s="25"/>
      <c r="G1537" s="47" t="s">
        <v>14</v>
      </c>
      <c r="H1537" s="11" t="s">
        <v>3612</v>
      </c>
      <c r="I1537" s="59"/>
      <c r="J1537" s="122"/>
      <c r="K1537" s="123"/>
      <c r="L1537" s="60"/>
      <c r="M1537" s="115"/>
      <c r="N1537" s="8"/>
      <c r="Q1537" s="8"/>
      <c r="R1537" s="99"/>
      <c r="S1537" s="27"/>
      <c r="T1537" s="27"/>
    </row>
    <row r="1538" spans="1:20" ht="13.4" customHeight="1" x14ac:dyDescent="1.1000000000000001">
      <c r="A1538" s="84">
        <v>394</v>
      </c>
      <c r="B1538" s="4" t="s">
        <v>3524</v>
      </c>
      <c r="C1538" s="10" t="s">
        <v>3604</v>
      </c>
      <c r="D1538" s="2">
        <v>19</v>
      </c>
      <c r="E1538" s="45" t="s">
        <v>3613</v>
      </c>
      <c r="F1538" s="25"/>
      <c r="G1538" s="47" t="s">
        <v>14</v>
      </c>
      <c r="H1538" s="11" t="s">
        <v>3614</v>
      </c>
      <c r="I1538" s="59"/>
      <c r="J1538" s="122"/>
      <c r="K1538" s="123"/>
      <c r="L1538" s="60"/>
      <c r="M1538" s="115"/>
      <c r="N1538" s="8"/>
      <c r="Q1538" s="8"/>
      <c r="R1538" s="99"/>
      <c r="S1538" s="27"/>
      <c r="T1538" s="27"/>
    </row>
    <row r="1539" spans="1:20" ht="13.4" customHeight="1" x14ac:dyDescent="1.1000000000000001">
      <c r="A1539" s="84">
        <v>393</v>
      </c>
      <c r="B1539" s="4" t="s">
        <v>3524</v>
      </c>
      <c r="C1539" s="10" t="s">
        <v>3604</v>
      </c>
      <c r="D1539" s="2">
        <v>18</v>
      </c>
      <c r="E1539" s="45" t="s">
        <v>3615</v>
      </c>
      <c r="F1539" s="25"/>
      <c r="G1539" s="47" t="s">
        <v>14</v>
      </c>
      <c r="H1539" s="11" t="s">
        <v>3616</v>
      </c>
      <c r="I1539" s="59"/>
      <c r="J1539" s="122"/>
      <c r="K1539" s="123"/>
      <c r="L1539" s="60"/>
      <c r="M1539" s="115"/>
      <c r="N1539" s="8"/>
      <c r="Q1539" s="8"/>
      <c r="R1539" s="99"/>
      <c r="S1539" s="27"/>
      <c r="T1539" s="27"/>
    </row>
    <row r="1540" spans="1:20" ht="13.4" customHeight="1" x14ac:dyDescent="1.1000000000000001">
      <c r="A1540" s="84">
        <v>392</v>
      </c>
      <c r="B1540" s="4" t="s">
        <v>3524</v>
      </c>
      <c r="C1540" s="10" t="s">
        <v>3604</v>
      </c>
      <c r="D1540" s="2">
        <v>17</v>
      </c>
      <c r="E1540" s="45" t="s">
        <v>3617</v>
      </c>
      <c r="F1540" s="25"/>
      <c r="G1540" s="47" t="s">
        <v>14</v>
      </c>
      <c r="H1540" s="11" t="s">
        <v>3618</v>
      </c>
      <c r="I1540" s="59"/>
      <c r="J1540" s="122"/>
      <c r="K1540" s="123"/>
      <c r="L1540" s="60"/>
      <c r="M1540" s="115"/>
      <c r="N1540" s="8"/>
      <c r="Q1540" s="8"/>
      <c r="R1540" s="99"/>
      <c r="S1540" s="27"/>
      <c r="T1540" s="27"/>
    </row>
    <row r="1541" spans="1:20" ht="13.4" customHeight="1" x14ac:dyDescent="1.1000000000000001">
      <c r="A1541" s="84">
        <v>391</v>
      </c>
      <c r="B1541" s="4" t="s">
        <v>3524</v>
      </c>
      <c r="C1541" s="10" t="s">
        <v>3604</v>
      </c>
      <c r="D1541" s="2">
        <v>16</v>
      </c>
      <c r="E1541" s="45" t="s">
        <v>3619</v>
      </c>
      <c r="F1541" s="25"/>
      <c r="G1541" s="47" t="s">
        <v>14</v>
      </c>
      <c r="H1541" s="11" t="s">
        <v>4963</v>
      </c>
      <c r="I1541" s="59"/>
      <c r="J1541" s="122"/>
      <c r="K1541" s="123"/>
      <c r="L1541" s="60"/>
      <c r="M1541" s="115"/>
      <c r="N1541" s="8"/>
      <c r="Q1541" s="8"/>
      <c r="R1541" s="99"/>
      <c r="S1541" s="27"/>
      <c r="T1541" s="27"/>
    </row>
    <row r="1542" spans="1:20" ht="13.4" customHeight="1" x14ac:dyDescent="1.1000000000000001">
      <c r="A1542" s="84">
        <v>390</v>
      </c>
      <c r="B1542" s="4" t="s">
        <v>3524</v>
      </c>
      <c r="C1542" s="10" t="s">
        <v>3604</v>
      </c>
      <c r="D1542" s="2">
        <v>15</v>
      </c>
      <c r="E1542" s="45" t="s">
        <v>3620</v>
      </c>
      <c r="F1542" s="25"/>
      <c r="G1542" s="47" t="s">
        <v>14</v>
      </c>
      <c r="H1542" s="11" t="s">
        <v>3621</v>
      </c>
      <c r="I1542" s="59"/>
      <c r="J1542" s="122"/>
      <c r="K1542" s="123"/>
      <c r="L1542" s="60"/>
      <c r="M1542" s="115"/>
      <c r="N1542" s="8"/>
      <c r="Q1542" s="8"/>
      <c r="R1542" s="99"/>
      <c r="S1542" s="27"/>
      <c r="T1542" s="27"/>
    </row>
    <row r="1543" spans="1:20" ht="13.4" customHeight="1" x14ac:dyDescent="1.1000000000000001">
      <c r="A1543" s="84">
        <v>389</v>
      </c>
      <c r="B1543" s="4" t="s">
        <v>3524</v>
      </c>
      <c r="C1543" s="10" t="s">
        <v>3604</v>
      </c>
      <c r="D1543" s="2">
        <v>14</v>
      </c>
      <c r="E1543" s="45" t="s">
        <v>3622</v>
      </c>
      <c r="F1543" s="25"/>
      <c r="G1543" s="47" t="s">
        <v>14</v>
      </c>
      <c r="H1543" s="11" t="s">
        <v>3623</v>
      </c>
      <c r="I1543" s="59"/>
      <c r="J1543" s="122"/>
      <c r="K1543" s="123"/>
      <c r="L1543" s="60"/>
      <c r="M1543" s="115"/>
      <c r="N1543" s="8"/>
      <c r="Q1543" s="8"/>
      <c r="R1543" s="99"/>
      <c r="S1543" s="27"/>
      <c r="T1543" s="27"/>
    </row>
    <row r="1544" spans="1:20" ht="13.4" customHeight="1" x14ac:dyDescent="1.1000000000000001">
      <c r="A1544" s="84">
        <v>388</v>
      </c>
      <c r="B1544" s="4" t="s">
        <v>3524</v>
      </c>
      <c r="C1544" s="10" t="s">
        <v>3604</v>
      </c>
      <c r="D1544" s="2">
        <v>13</v>
      </c>
      <c r="E1544" s="45" t="s">
        <v>3624</v>
      </c>
      <c r="F1544" s="25"/>
      <c r="G1544" s="47" t="s">
        <v>14</v>
      </c>
      <c r="H1544" s="11" t="s">
        <v>3625</v>
      </c>
      <c r="I1544" s="59"/>
      <c r="J1544" s="122"/>
      <c r="K1544" s="123"/>
      <c r="L1544" s="60"/>
      <c r="M1544" s="115"/>
      <c r="N1544" s="8"/>
      <c r="Q1544" s="8"/>
      <c r="R1544" s="99"/>
      <c r="S1544" s="27"/>
      <c r="T1544" s="27"/>
    </row>
    <row r="1545" spans="1:20" ht="13.4" customHeight="1" x14ac:dyDescent="1.1000000000000001">
      <c r="A1545" s="84">
        <v>387</v>
      </c>
      <c r="B1545" s="4" t="s">
        <v>3524</v>
      </c>
      <c r="C1545" s="10" t="s">
        <v>3604</v>
      </c>
      <c r="D1545" s="2">
        <v>12</v>
      </c>
      <c r="E1545" s="45" t="s">
        <v>3626</v>
      </c>
      <c r="F1545" s="25"/>
      <c r="G1545" s="47" t="s">
        <v>14</v>
      </c>
      <c r="H1545" s="11" t="s">
        <v>3627</v>
      </c>
      <c r="I1545" s="59"/>
      <c r="J1545" s="122"/>
      <c r="K1545" s="123"/>
      <c r="L1545" s="60"/>
      <c r="M1545" s="115"/>
      <c r="N1545" s="8"/>
      <c r="Q1545" s="8"/>
      <c r="R1545" s="99"/>
      <c r="S1545" s="27"/>
      <c r="T1545" s="27"/>
    </row>
    <row r="1546" spans="1:20" ht="13.4" customHeight="1" x14ac:dyDescent="1.1000000000000001">
      <c r="A1546" s="84">
        <v>386</v>
      </c>
      <c r="B1546" s="4" t="s">
        <v>3524</v>
      </c>
      <c r="C1546" s="10" t="s">
        <v>3604</v>
      </c>
      <c r="D1546" s="2">
        <v>11</v>
      </c>
      <c r="E1546" s="45" t="s">
        <v>3628</v>
      </c>
      <c r="F1546" s="25"/>
      <c r="G1546" s="47" t="s">
        <v>14</v>
      </c>
      <c r="H1546" s="11" t="s">
        <v>3629</v>
      </c>
      <c r="I1546" s="59"/>
      <c r="J1546" s="122"/>
      <c r="K1546" s="123"/>
      <c r="L1546" s="60"/>
      <c r="M1546" s="115"/>
      <c r="N1546" s="8"/>
      <c r="Q1546" s="8"/>
      <c r="R1546" s="99"/>
      <c r="S1546" s="27"/>
      <c r="T1546" s="27"/>
    </row>
    <row r="1547" spans="1:20" ht="13.4" customHeight="1" x14ac:dyDescent="1.1000000000000001">
      <c r="A1547" s="84">
        <v>385</v>
      </c>
      <c r="B1547" s="4" t="s">
        <v>3524</v>
      </c>
      <c r="C1547" s="10" t="s">
        <v>3604</v>
      </c>
      <c r="D1547" s="2">
        <v>10</v>
      </c>
      <c r="E1547" s="45" t="s">
        <v>3630</v>
      </c>
      <c r="F1547" s="25"/>
      <c r="G1547" s="47" t="s">
        <v>14</v>
      </c>
      <c r="H1547" s="11" t="s">
        <v>3631</v>
      </c>
      <c r="I1547" s="59"/>
      <c r="J1547" s="122"/>
      <c r="K1547" s="123"/>
      <c r="L1547" s="60"/>
      <c r="M1547" s="115"/>
      <c r="N1547" s="8"/>
      <c r="Q1547" s="8"/>
      <c r="R1547" s="99"/>
      <c r="S1547" s="27"/>
      <c r="T1547" s="27"/>
    </row>
    <row r="1548" spans="1:20" ht="13.4" customHeight="1" x14ac:dyDescent="1.1000000000000001">
      <c r="A1548" s="84">
        <v>384</v>
      </c>
      <c r="B1548" s="4" t="s">
        <v>3524</v>
      </c>
      <c r="C1548" s="10" t="s">
        <v>3604</v>
      </c>
      <c r="D1548" s="2">
        <v>9</v>
      </c>
      <c r="E1548" s="45" t="s">
        <v>3632</v>
      </c>
      <c r="F1548" s="25"/>
      <c r="G1548" s="47" t="s">
        <v>14</v>
      </c>
      <c r="H1548" s="11" t="s">
        <v>3633</v>
      </c>
      <c r="I1548" s="59"/>
      <c r="J1548" s="122"/>
      <c r="K1548" s="123"/>
      <c r="L1548" s="60"/>
      <c r="M1548" s="115"/>
      <c r="N1548" s="8"/>
      <c r="Q1548" s="8"/>
      <c r="R1548" s="99"/>
      <c r="S1548" s="27"/>
      <c r="T1548" s="27"/>
    </row>
    <row r="1549" spans="1:20" ht="13.4" customHeight="1" x14ac:dyDescent="1.1000000000000001">
      <c r="A1549" s="84">
        <v>383</v>
      </c>
      <c r="B1549" s="4" t="s">
        <v>3524</v>
      </c>
      <c r="C1549" s="10" t="s">
        <v>3604</v>
      </c>
      <c r="D1549" s="2">
        <v>8</v>
      </c>
      <c r="E1549" s="45" t="s">
        <v>3634</v>
      </c>
      <c r="F1549" s="25"/>
      <c r="G1549" s="47" t="s">
        <v>14</v>
      </c>
      <c r="H1549" s="11" t="s">
        <v>3635</v>
      </c>
      <c r="I1549" s="59"/>
      <c r="J1549" s="122"/>
      <c r="K1549" s="123"/>
      <c r="L1549" s="60"/>
      <c r="M1549" s="115"/>
      <c r="N1549" s="8"/>
      <c r="Q1549" s="8"/>
      <c r="R1549" s="99"/>
      <c r="S1549" s="27"/>
      <c r="T1549" s="27"/>
    </row>
    <row r="1550" spans="1:20" ht="13.4" customHeight="1" x14ac:dyDescent="1.1000000000000001">
      <c r="A1550" s="84">
        <v>382</v>
      </c>
      <c r="B1550" s="4" t="s">
        <v>3524</v>
      </c>
      <c r="C1550" s="10" t="s">
        <v>3604</v>
      </c>
      <c r="D1550" s="2">
        <v>7</v>
      </c>
      <c r="E1550" s="45" t="s">
        <v>3636</v>
      </c>
      <c r="F1550" s="25"/>
      <c r="G1550" s="47" t="s">
        <v>14</v>
      </c>
      <c r="H1550" s="11" t="s">
        <v>3637</v>
      </c>
      <c r="I1550" s="59"/>
      <c r="J1550" s="122"/>
      <c r="K1550" s="123"/>
      <c r="L1550" s="60"/>
      <c r="M1550" s="115"/>
      <c r="N1550" s="8"/>
      <c r="Q1550" s="8"/>
      <c r="R1550" s="99"/>
      <c r="S1550" s="27"/>
      <c r="T1550" s="27"/>
    </row>
    <row r="1551" spans="1:20" ht="13.4" customHeight="1" x14ac:dyDescent="1.1000000000000001">
      <c r="A1551" s="84">
        <v>381</v>
      </c>
      <c r="B1551" s="4" t="s">
        <v>3524</v>
      </c>
      <c r="C1551" s="10" t="s">
        <v>3604</v>
      </c>
      <c r="D1551" s="2">
        <v>6</v>
      </c>
      <c r="E1551" s="45" t="s">
        <v>3638</v>
      </c>
      <c r="F1551" s="25"/>
      <c r="G1551" s="47" t="s">
        <v>14</v>
      </c>
      <c r="H1551" s="11" t="s">
        <v>3639</v>
      </c>
      <c r="I1551" s="59"/>
      <c r="J1551" s="122"/>
      <c r="K1551" s="123"/>
      <c r="L1551" s="60"/>
      <c r="M1551" s="115"/>
      <c r="N1551" s="8"/>
      <c r="Q1551" s="8"/>
      <c r="R1551" s="99"/>
      <c r="S1551" s="27"/>
      <c r="T1551" s="27"/>
    </row>
    <row r="1552" spans="1:20" ht="13.4" customHeight="1" x14ac:dyDescent="1.1000000000000001">
      <c r="A1552" s="84">
        <v>380</v>
      </c>
      <c r="B1552" s="4" t="s">
        <v>3524</v>
      </c>
      <c r="C1552" s="10" t="s">
        <v>3604</v>
      </c>
      <c r="D1552" s="2">
        <v>5</v>
      </c>
      <c r="E1552" s="45" t="s">
        <v>3640</v>
      </c>
      <c r="F1552" s="25"/>
      <c r="G1552" s="47" t="s">
        <v>14</v>
      </c>
      <c r="H1552" s="11" t="s">
        <v>3641</v>
      </c>
      <c r="I1552" s="59"/>
      <c r="J1552" s="122"/>
      <c r="K1552" s="123"/>
      <c r="L1552" s="60"/>
      <c r="M1552" s="115"/>
      <c r="N1552" s="8"/>
      <c r="Q1552" s="8"/>
      <c r="R1552" s="99"/>
      <c r="S1552" s="27"/>
      <c r="T1552" s="27"/>
    </row>
    <row r="1553" spans="1:20" ht="13.4" customHeight="1" x14ac:dyDescent="1.1000000000000001">
      <c r="A1553" s="84">
        <v>379</v>
      </c>
      <c r="B1553" s="4" t="s">
        <v>3524</v>
      </c>
      <c r="C1553" s="10" t="s">
        <v>3604</v>
      </c>
      <c r="D1553" s="2">
        <v>4</v>
      </c>
      <c r="E1553" s="45" t="s">
        <v>3642</v>
      </c>
      <c r="F1553" s="25"/>
      <c r="G1553" s="47" t="s">
        <v>14</v>
      </c>
      <c r="H1553" s="11" t="s">
        <v>3643</v>
      </c>
      <c r="I1553" s="59"/>
      <c r="J1553" s="122"/>
      <c r="K1553" s="123"/>
      <c r="L1553" s="60"/>
      <c r="M1553" s="115"/>
      <c r="N1553" s="8"/>
      <c r="Q1553" s="8"/>
      <c r="R1553" s="99"/>
      <c r="S1553" s="27"/>
      <c r="T1553" s="27"/>
    </row>
    <row r="1554" spans="1:20" ht="13.4" customHeight="1" x14ac:dyDescent="1.1000000000000001">
      <c r="A1554" s="84">
        <v>378</v>
      </c>
      <c r="B1554" s="4" t="s">
        <v>3524</v>
      </c>
      <c r="C1554" s="10" t="s">
        <v>3604</v>
      </c>
      <c r="D1554" s="2">
        <v>3</v>
      </c>
      <c r="E1554" s="45" t="s">
        <v>3644</v>
      </c>
      <c r="F1554" s="25"/>
      <c r="G1554" s="47" t="s">
        <v>14</v>
      </c>
      <c r="H1554" s="11" t="s">
        <v>3645</v>
      </c>
      <c r="I1554" s="59"/>
      <c r="J1554" s="122"/>
      <c r="K1554" s="123"/>
      <c r="L1554" s="60"/>
      <c r="M1554" s="115"/>
      <c r="N1554" s="8"/>
      <c r="Q1554" s="8"/>
      <c r="R1554" s="99"/>
      <c r="S1554" s="27"/>
      <c r="T1554" s="27"/>
    </row>
    <row r="1555" spans="1:20" ht="13.4" customHeight="1" x14ac:dyDescent="1.1000000000000001">
      <c r="A1555" s="84">
        <v>377</v>
      </c>
      <c r="B1555" s="4" t="s">
        <v>3524</v>
      </c>
      <c r="C1555" s="10" t="s">
        <v>3604</v>
      </c>
      <c r="D1555" s="2">
        <v>2</v>
      </c>
      <c r="E1555" s="45" t="s">
        <v>3646</v>
      </c>
      <c r="F1555" s="25"/>
      <c r="G1555" s="47" t="s">
        <v>14</v>
      </c>
      <c r="H1555" s="11" t="s">
        <v>3647</v>
      </c>
      <c r="I1555" s="59"/>
      <c r="J1555" s="122"/>
      <c r="K1555" s="123"/>
      <c r="L1555" s="60"/>
      <c r="M1555" s="115"/>
      <c r="N1555" s="8"/>
      <c r="Q1555" s="8"/>
      <c r="R1555" s="99"/>
      <c r="S1555" s="27"/>
      <c r="T1555" s="27"/>
    </row>
    <row r="1556" spans="1:20" ht="13.4" customHeight="1" x14ac:dyDescent="1.1000000000000001">
      <c r="A1556" s="84">
        <v>376</v>
      </c>
      <c r="B1556" s="4" t="s">
        <v>3524</v>
      </c>
      <c r="C1556" s="10" t="s">
        <v>3604</v>
      </c>
      <c r="D1556" s="2">
        <v>1</v>
      </c>
      <c r="E1556" s="45" t="s">
        <v>3648</v>
      </c>
      <c r="F1556" s="25"/>
      <c r="G1556" s="47" t="s">
        <v>14</v>
      </c>
      <c r="H1556" s="11" t="s">
        <v>3649</v>
      </c>
      <c r="I1556" s="59"/>
      <c r="J1556" s="122"/>
      <c r="K1556" s="123"/>
      <c r="L1556" s="60"/>
      <c r="M1556" s="115"/>
      <c r="N1556" s="8"/>
      <c r="Q1556" s="8"/>
      <c r="R1556" s="99"/>
      <c r="S1556" s="27"/>
      <c r="T1556" s="27"/>
    </row>
    <row r="1557" spans="1:20" ht="13.4" customHeight="1" x14ac:dyDescent="1.1000000000000001">
      <c r="A1557" s="84">
        <v>375</v>
      </c>
      <c r="B1557" s="4" t="s">
        <v>3524</v>
      </c>
      <c r="C1557" s="28" t="s">
        <v>3650</v>
      </c>
      <c r="D1557" s="2">
        <v>21</v>
      </c>
      <c r="E1557" s="45" t="s">
        <v>3651</v>
      </c>
      <c r="F1557" s="25"/>
      <c r="G1557" s="47" t="s">
        <v>14</v>
      </c>
      <c r="H1557" s="11" t="s">
        <v>3652</v>
      </c>
      <c r="I1557" s="59"/>
      <c r="J1557" s="122"/>
      <c r="K1557" s="123"/>
      <c r="L1557" s="60"/>
      <c r="M1557" s="115"/>
      <c r="N1557" s="8"/>
      <c r="Q1557" s="8"/>
      <c r="R1557" s="99"/>
      <c r="S1557" s="27"/>
      <c r="T1557" s="27"/>
    </row>
    <row r="1558" spans="1:20" ht="13.4" customHeight="1" x14ac:dyDescent="1.1000000000000001">
      <c r="A1558" s="84">
        <v>374</v>
      </c>
      <c r="B1558" s="4" t="s">
        <v>3524</v>
      </c>
      <c r="C1558" s="28" t="s">
        <v>3650</v>
      </c>
      <c r="D1558" s="2">
        <v>20</v>
      </c>
      <c r="E1558" s="45" t="s">
        <v>3653</v>
      </c>
      <c r="F1558" s="25"/>
      <c r="G1558" s="47" t="s">
        <v>14</v>
      </c>
      <c r="H1558" s="11" t="s">
        <v>3654</v>
      </c>
      <c r="I1558" s="59"/>
      <c r="J1558" s="122"/>
      <c r="K1558" s="123"/>
      <c r="L1558" s="60"/>
      <c r="M1558" s="115"/>
      <c r="N1558" s="8"/>
      <c r="Q1558" s="8"/>
      <c r="R1558" s="99"/>
      <c r="S1558" s="27"/>
      <c r="T1558" s="27"/>
    </row>
    <row r="1559" spans="1:20" ht="13.4" customHeight="1" x14ac:dyDescent="1.1000000000000001">
      <c r="A1559" s="84">
        <v>373</v>
      </c>
      <c r="B1559" s="4" t="s">
        <v>3524</v>
      </c>
      <c r="C1559" s="28" t="s">
        <v>3650</v>
      </c>
      <c r="D1559" s="2">
        <v>19</v>
      </c>
      <c r="E1559" s="45" t="s">
        <v>3655</v>
      </c>
      <c r="F1559" s="25"/>
      <c r="G1559" s="47" t="s">
        <v>14</v>
      </c>
      <c r="H1559" s="11" t="s">
        <v>3656</v>
      </c>
      <c r="I1559" s="59"/>
      <c r="J1559" s="122"/>
      <c r="K1559" s="123"/>
      <c r="L1559" s="60"/>
      <c r="M1559" s="115"/>
      <c r="N1559" s="8"/>
      <c r="Q1559" s="8"/>
      <c r="R1559" s="99"/>
      <c r="S1559" s="27"/>
      <c r="T1559" s="27"/>
    </row>
    <row r="1560" spans="1:20" ht="13.4" customHeight="1" x14ac:dyDescent="1.1000000000000001">
      <c r="A1560" s="84">
        <v>372</v>
      </c>
      <c r="B1560" s="4" t="s">
        <v>3524</v>
      </c>
      <c r="C1560" s="28" t="s">
        <v>3650</v>
      </c>
      <c r="D1560" s="2">
        <v>18</v>
      </c>
      <c r="E1560" s="45" t="s">
        <v>3657</v>
      </c>
      <c r="F1560" s="25"/>
      <c r="G1560" s="47" t="s">
        <v>14</v>
      </c>
      <c r="H1560" s="11" t="s">
        <v>3658</v>
      </c>
      <c r="I1560" s="59"/>
      <c r="J1560" s="122"/>
      <c r="K1560" s="123"/>
      <c r="L1560" s="60"/>
      <c r="M1560" s="115"/>
      <c r="N1560" s="8"/>
      <c r="Q1560" s="8"/>
      <c r="R1560" s="99"/>
      <c r="S1560" s="27"/>
      <c r="T1560" s="27"/>
    </row>
    <row r="1561" spans="1:20" ht="13.4" customHeight="1" x14ac:dyDescent="1.1000000000000001">
      <c r="A1561" s="84">
        <v>371</v>
      </c>
      <c r="B1561" s="4" t="s">
        <v>3524</v>
      </c>
      <c r="C1561" s="28" t="s">
        <v>3650</v>
      </c>
      <c r="D1561" s="2">
        <v>17</v>
      </c>
      <c r="E1561" s="45" t="s">
        <v>3659</v>
      </c>
      <c r="F1561" s="25"/>
      <c r="G1561" s="47" t="s">
        <v>14</v>
      </c>
      <c r="H1561" s="11" t="s">
        <v>3660</v>
      </c>
      <c r="I1561" s="59"/>
      <c r="J1561" s="122"/>
      <c r="K1561" s="123"/>
      <c r="L1561" s="60"/>
      <c r="M1561" s="115"/>
      <c r="N1561" s="8"/>
      <c r="Q1561" s="8"/>
      <c r="R1561" s="99"/>
      <c r="S1561" s="27"/>
      <c r="T1561" s="27"/>
    </row>
    <row r="1562" spans="1:20" ht="13.4" customHeight="1" x14ac:dyDescent="1.1000000000000001">
      <c r="A1562" s="84">
        <v>370</v>
      </c>
      <c r="B1562" s="4" t="s">
        <v>3524</v>
      </c>
      <c r="C1562" s="28" t="s">
        <v>3650</v>
      </c>
      <c r="D1562" s="2">
        <v>16</v>
      </c>
      <c r="E1562" s="45" t="s">
        <v>3661</v>
      </c>
      <c r="F1562" s="25"/>
      <c r="G1562" s="47" t="s">
        <v>14</v>
      </c>
      <c r="H1562" s="11" t="s">
        <v>3662</v>
      </c>
      <c r="I1562" s="59"/>
      <c r="J1562" s="122"/>
      <c r="K1562" s="123"/>
      <c r="L1562" s="60"/>
      <c r="M1562" s="115"/>
      <c r="N1562" s="8"/>
      <c r="Q1562" s="8"/>
      <c r="R1562" s="99"/>
      <c r="S1562" s="27"/>
      <c r="T1562" s="27"/>
    </row>
    <row r="1563" spans="1:20" ht="13.4" customHeight="1" x14ac:dyDescent="1.1000000000000001">
      <c r="A1563" s="84">
        <v>369</v>
      </c>
      <c r="B1563" s="4" t="s">
        <v>3524</v>
      </c>
      <c r="C1563" s="28" t="s">
        <v>3650</v>
      </c>
      <c r="D1563" s="2">
        <v>15</v>
      </c>
      <c r="E1563" s="45" t="s">
        <v>3663</v>
      </c>
      <c r="F1563" s="25"/>
      <c r="G1563" s="47" t="s">
        <v>14</v>
      </c>
      <c r="H1563" s="11" t="s">
        <v>3664</v>
      </c>
      <c r="I1563" s="59"/>
      <c r="J1563" s="122"/>
      <c r="K1563" s="123"/>
      <c r="L1563" s="60"/>
      <c r="M1563" s="115"/>
      <c r="N1563" s="8"/>
      <c r="Q1563" s="8"/>
      <c r="R1563" s="99"/>
      <c r="S1563" s="27"/>
      <c r="T1563" s="27"/>
    </row>
    <row r="1564" spans="1:20" ht="13.4" customHeight="1" x14ac:dyDescent="1.1000000000000001">
      <c r="A1564" s="84">
        <v>368</v>
      </c>
      <c r="B1564" s="4" t="s">
        <v>3665</v>
      </c>
      <c r="C1564" s="28" t="s">
        <v>3650</v>
      </c>
      <c r="D1564" s="2">
        <v>14</v>
      </c>
      <c r="E1564" s="45" t="s">
        <v>3666</v>
      </c>
      <c r="F1564" s="25"/>
      <c r="G1564" s="47" t="s">
        <v>14</v>
      </c>
      <c r="H1564" s="11" t="s">
        <v>3667</v>
      </c>
      <c r="I1564" s="59"/>
      <c r="J1564" s="122"/>
      <c r="K1564" s="123"/>
      <c r="L1564" s="60"/>
      <c r="M1564" s="115"/>
      <c r="N1564" s="8"/>
      <c r="Q1564" s="8"/>
      <c r="R1564" s="99"/>
      <c r="S1564" s="27"/>
      <c r="T1564" s="27"/>
    </row>
    <row r="1565" spans="1:20" ht="13.4" customHeight="1" x14ac:dyDescent="1.1000000000000001">
      <c r="A1565" s="84">
        <v>367</v>
      </c>
      <c r="B1565" s="4" t="s">
        <v>3665</v>
      </c>
      <c r="C1565" s="28" t="s">
        <v>3650</v>
      </c>
      <c r="D1565" s="2">
        <v>13</v>
      </c>
      <c r="E1565" s="45" t="s">
        <v>3668</v>
      </c>
      <c r="F1565" s="25"/>
      <c r="G1565" s="47" t="s">
        <v>14</v>
      </c>
      <c r="H1565" s="11" t="s">
        <v>3669</v>
      </c>
      <c r="I1565" s="59"/>
      <c r="J1565" s="122"/>
      <c r="K1565" s="123"/>
      <c r="L1565" s="60"/>
      <c r="M1565" s="115"/>
      <c r="N1565" s="8"/>
      <c r="Q1565" s="8"/>
      <c r="R1565" s="99"/>
      <c r="S1565" s="27"/>
      <c r="T1565" s="27"/>
    </row>
    <row r="1566" spans="1:20" ht="13.4" customHeight="1" x14ac:dyDescent="1.1000000000000001">
      <c r="A1566" s="84">
        <v>366</v>
      </c>
      <c r="B1566" s="4" t="s">
        <v>3665</v>
      </c>
      <c r="C1566" s="28" t="s">
        <v>3650</v>
      </c>
      <c r="D1566" s="2">
        <v>12</v>
      </c>
      <c r="E1566" s="45" t="s">
        <v>3670</v>
      </c>
      <c r="F1566" s="25"/>
      <c r="G1566" s="47" t="s">
        <v>14</v>
      </c>
      <c r="H1566" s="11" t="s">
        <v>3671</v>
      </c>
      <c r="I1566" s="59"/>
      <c r="J1566" s="122"/>
      <c r="K1566" s="123"/>
      <c r="L1566" s="60"/>
      <c r="M1566" s="115"/>
      <c r="N1566" s="8"/>
      <c r="Q1566" s="8"/>
      <c r="R1566" s="99"/>
      <c r="S1566" s="27"/>
      <c r="T1566" s="27"/>
    </row>
    <row r="1567" spans="1:20" ht="13.4" customHeight="1" x14ac:dyDescent="1.1000000000000001">
      <c r="A1567" s="84">
        <v>365</v>
      </c>
      <c r="B1567" s="4" t="s">
        <v>3665</v>
      </c>
      <c r="C1567" s="28" t="s">
        <v>3650</v>
      </c>
      <c r="D1567" s="2">
        <v>11</v>
      </c>
      <c r="E1567" s="45" t="s">
        <v>3672</v>
      </c>
      <c r="F1567" s="25"/>
      <c r="G1567" s="47" t="s">
        <v>14</v>
      </c>
      <c r="H1567" s="11" t="s">
        <v>3673</v>
      </c>
      <c r="I1567" s="59"/>
      <c r="J1567" s="122"/>
      <c r="K1567" s="123"/>
      <c r="L1567" s="60"/>
      <c r="M1567" s="115"/>
      <c r="N1567" s="8"/>
      <c r="Q1567" s="8"/>
      <c r="R1567" s="99"/>
      <c r="S1567" s="27"/>
      <c r="T1567" s="27"/>
    </row>
    <row r="1568" spans="1:20" ht="13.4" customHeight="1" x14ac:dyDescent="1.1000000000000001">
      <c r="A1568" s="84">
        <v>364</v>
      </c>
      <c r="B1568" s="4" t="s">
        <v>3665</v>
      </c>
      <c r="C1568" s="28" t="s">
        <v>3650</v>
      </c>
      <c r="D1568" s="2">
        <v>10</v>
      </c>
      <c r="E1568" s="45" t="s">
        <v>3674</v>
      </c>
      <c r="F1568" s="25"/>
      <c r="G1568" s="47" t="s">
        <v>14</v>
      </c>
      <c r="H1568" s="11" t="s">
        <v>3675</v>
      </c>
      <c r="I1568" s="59"/>
      <c r="J1568" s="122"/>
      <c r="K1568" s="123"/>
      <c r="L1568" s="60"/>
      <c r="M1568" s="115"/>
      <c r="N1568" s="8"/>
      <c r="Q1568" s="8"/>
      <c r="R1568" s="99"/>
      <c r="S1568" s="27"/>
      <c r="T1568" s="27"/>
    </row>
    <row r="1569" spans="1:20" ht="13.4" customHeight="1" x14ac:dyDescent="1.1000000000000001">
      <c r="A1569" s="84">
        <v>363</v>
      </c>
      <c r="B1569" s="4" t="s">
        <v>3665</v>
      </c>
      <c r="C1569" s="28" t="s">
        <v>3650</v>
      </c>
      <c r="D1569" s="2">
        <v>9</v>
      </c>
      <c r="E1569" s="45" t="s">
        <v>3676</v>
      </c>
      <c r="F1569" s="25"/>
      <c r="G1569" s="47" t="s">
        <v>14</v>
      </c>
      <c r="H1569" s="11" t="s">
        <v>3677</v>
      </c>
      <c r="I1569" s="59"/>
      <c r="J1569" s="122"/>
      <c r="K1569" s="123"/>
      <c r="L1569" s="60"/>
      <c r="M1569" s="115"/>
      <c r="N1569" s="8"/>
      <c r="Q1569" s="8"/>
      <c r="R1569" s="99"/>
      <c r="S1569" s="27"/>
      <c r="T1569" s="27"/>
    </row>
    <row r="1570" spans="1:20" ht="13.4" customHeight="1" x14ac:dyDescent="1.1000000000000001">
      <c r="A1570" s="84">
        <v>362</v>
      </c>
      <c r="B1570" s="4" t="s">
        <v>3665</v>
      </c>
      <c r="C1570" s="28" t="s">
        <v>3650</v>
      </c>
      <c r="D1570" s="2">
        <v>8</v>
      </c>
      <c r="E1570" s="45" t="s">
        <v>3678</v>
      </c>
      <c r="F1570" s="25"/>
      <c r="G1570" s="47" t="s">
        <v>14</v>
      </c>
      <c r="H1570" s="11" t="s">
        <v>3679</v>
      </c>
      <c r="I1570" s="59"/>
      <c r="J1570" s="122"/>
      <c r="K1570" s="123"/>
      <c r="L1570" s="60"/>
      <c r="M1570" s="115"/>
      <c r="N1570" s="8"/>
      <c r="Q1570" s="8"/>
      <c r="R1570" s="99"/>
      <c r="S1570" s="27"/>
      <c r="T1570" s="27"/>
    </row>
    <row r="1571" spans="1:20" ht="13.4" customHeight="1" x14ac:dyDescent="1.1000000000000001">
      <c r="A1571" s="84">
        <v>361</v>
      </c>
      <c r="B1571" s="4" t="s">
        <v>3665</v>
      </c>
      <c r="C1571" s="28" t="s">
        <v>3650</v>
      </c>
      <c r="D1571" s="2">
        <v>7</v>
      </c>
      <c r="E1571" s="45" t="s">
        <v>3680</v>
      </c>
      <c r="F1571" s="25"/>
      <c r="G1571" s="47" t="s">
        <v>14</v>
      </c>
      <c r="H1571" s="11" t="s">
        <v>3681</v>
      </c>
      <c r="I1571" s="59"/>
      <c r="J1571" s="122"/>
      <c r="K1571" s="123"/>
      <c r="L1571" s="60"/>
      <c r="M1571" s="115"/>
      <c r="N1571" s="8"/>
      <c r="Q1571" s="8"/>
      <c r="R1571" s="99"/>
      <c r="S1571" s="27"/>
      <c r="T1571" s="27"/>
    </row>
    <row r="1572" spans="1:20" ht="13.4" customHeight="1" x14ac:dyDescent="1.1000000000000001">
      <c r="A1572" s="84">
        <v>360</v>
      </c>
      <c r="B1572" s="4" t="s">
        <v>3665</v>
      </c>
      <c r="C1572" s="28" t="s">
        <v>3650</v>
      </c>
      <c r="D1572" s="2">
        <v>6</v>
      </c>
      <c r="E1572" s="45" t="s">
        <v>3682</v>
      </c>
      <c r="F1572" s="25"/>
      <c r="G1572" s="47" t="s">
        <v>14</v>
      </c>
      <c r="H1572" s="11" t="s">
        <v>3683</v>
      </c>
      <c r="I1572" s="59"/>
      <c r="J1572" s="122"/>
      <c r="K1572" s="123"/>
      <c r="L1572" s="60"/>
      <c r="M1572" s="115"/>
      <c r="N1572" s="8"/>
      <c r="Q1572" s="8"/>
      <c r="R1572" s="99"/>
      <c r="S1572" s="27"/>
      <c r="T1572" s="27"/>
    </row>
    <row r="1573" spans="1:20" ht="13.4" customHeight="1" x14ac:dyDescent="1.1000000000000001">
      <c r="A1573" s="84">
        <v>359</v>
      </c>
      <c r="B1573" s="4" t="s">
        <v>3665</v>
      </c>
      <c r="C1573" s="28" t="s">
        <v>3650</v>
      </c>
      <c r="D1573" s="2">
        <v>5</v>
      </c>
      <c r="E1573" s="45" t="s">
        <v>3684</v>
      </c>
      <c r="F1573" s="25"/>
      <c r="G1573" s="47" t="s">
        <v>14</v>
      </c>
      <c r="H1573" s="11" t="s">
        <v>3685</v>
      </c>
      <c r="I1573" s="59"/>
      <c r="J1573" s="122"/>
      <c r="K1573" s="123"/>
      <c r="L1573" s="60"/>
      <c r="M1573" s="115"/>
      <c r="N1573" s="8"/>
      <c r="Q1573" s="8"/>
      <c r="R1573" s="99"/>
      <c r="S1573" s="27"/>
      <c r="T1573" s="27"/>
    </row>
    <row r="1574" spans="1:20" ht="13.4" customHeight="1" x14ac:dyDescent="1.1000000000000001">
      <c r="A1574" s="84">
        <v>358</v>
      </c>
      <c r="B1574" s="4" t="s">
        <v>3665</v>
      </c>
      <c r="C1574" s="28" t="s">
        <v>3650</v>
      </c>
      <c r="D1574" s="2">
        <v>4</v>
      </c>
      <c r="E1574" s="45" t="s">
        <v>3686</v>
      </c>
      <c r="F1574" s="25"/>
      <c r="G1574" s="47" t="s">
        <v>14</v>
      </c>
      <c r="H1574" s="11" t="s">
        <v>3687</v>
      </c>
      <c r="I1574" s="59"/>
      <c r="J1574" s="122"/>
      <c r="K1574" s="123"/>
      <c r="L1574" s="60"/>
      <c r="M1574" s="115"/>
      <c r="N1574" s="8"/>
      <c r="Q1574" s="8"/>
      <c r="R1574" s="99"/>
      <c r="S1574" s="27"/>
      <c r="T1574" s="27"/>
    </row>
    <row r="1575" spans="1:20" ht="13.4" customHeight="1" x14ac:dyDescent="1.1000000000000001">
      <c r="A1575" s="84">
        <v>357</v>
      </c>
      <c r="B1575" s="4" t="s">
        <v>3665</v>
      </c>
      <c r="C1575" s="28" t="s">
        <v>3650</v>
      </c>
      <c r="D1575" s="2">
        <v>3</v>
      </c>
      <c r="E1575" s="45" t="s">
        <v>3688</v>
      </c>
      <c r="F1575" s="25"/>
      <c r="G1575" s="47" t="s">
        <v>14</v>
      </c>
      <c r="H1575" s="11" t="s">
        <v>3689</v>
      </c>
      <c r="I1575" s="59"/>
      <c r="J1575" s="122"/>
      <c r="K1575" s="123"/>
      <c r="L1575" s="60"/>
      <c r="M1575" s="115"/>
      <c r="N1575" s="8"/>
      <c r="Q1575" s="8"/>
      <c r="R1575" s="99"/>
      <c r="S1575" s="27"/>
      <c r="T1575" s="27"/>
    </row>
    <row r="1576" spans="1:20" ht="13.4" customHeight="1" x14ac:dyDescent="1.1000000000000001">
      <c r="A1576" s="84">
        <v>356</v>
      </c>
      <c r="B1576" s="4" t="s">
        <v>3665</v>
      </c>
      <c r="C1576" s="28" t="s">
        <v>3650</v>
      </c>
      <c r="D1576" s="2">
        <v>2</v>
      </c>
      <c r="E1576" s="45" t="s">
        <v>3690</v>
      </c>
      <c r="F1576" s="25"/>
      <c r="G1576" s="47" t="s">
        <v>14</v>
      </c>
      <c r="H1576" s="11" t="s">
        <v>3691</v>
      </c>
      <c r="I1576" s="59"/>
      <c r="J1576" s="122"/>
      <c r="K1576" s="123"/>
      <c r="L1576" s="60"/>
      <c r="M1576" s="115"/>
      <c r="N1576" s="8"/>
      <c r="Q1576" s="8"/>
      <c r="R1576" s="99"/>
      <c r="S1576" s="27"/>
      <c r="T1576" s="27"/>
    </row>
    <row r="1577" spans="1:20" ht="13.4" customHeight="1" x14ac:dyDescent="1.1000000000000001">
      <c r="A1577" s="84">
        <v>355</v>
      </c>
      <c r="B1577" s="4" t="s">
        <v>3665</v>
      </c>
      <c r="C1577" s="28" t="s">
        <v>3650</v>
      </c>
      <c r="D1577" s="2">
        <v>1</v>
      </c>
      <c r="E1577" s="45" t="s">
        <v>3692</v>
      </c>
      <c r="F1577" s="25"/>
      <c r="G1577" s="47" t="s">
        <v>14</v>
      </c>
      <c r="H1577" s="11" t="s">
        <v>3693</v>
      </c>
      <c r="I1577" s="59"/>
      <c r="J1577" s="122"/>
      <c r="K1577" s="123"/>
      <c r="L1577" s="60"/>
      <c r="M1577" s="115"/>
      <c r="N1577" s="8"/>
      <c r="Q1577" s="8"/>
      <c r="R1577" s="99"/>
      <c r="S1577" s="27"/>
      <c r="T1577" s="27"/>
    </row>
    <row r="1578" spans="1:20" ht="13.4" customHeight="1" x14ac:dyDescent="1.1000000000000001">
      <c r="A1578" s="84">
        <v>354</v>
      </c>
      <c r="B1578" s="4" t="s">
        <v>3665</v>
      </c>
      <c r="C1578" s="80" t="s">
        <v>4409</v>
      </c>
      <c r="D1578" s="2">
        <v>27</v>
      </c>
      <c r="E1578" s="45" t="s">
        <v>3695</v>
      </c>
      <c r="F1578" s="25"/>
      <c r="G1578" s="47" t="s">
        <v>14</v>
      </c>
      <c r="H1578" s="11" t="s">
        <v>3696</v>
      </c>
      <c r="I1578" s="59"/>
      <c r="J1578" s="122"/>
      <c r="K1578" s="123"/>
      <c r="L1578" s="60"/>
      <c r="M1578" s="115"/>
      <c r="N1578" s="8"/>
      <c r="Q1578" s="8"/>
      <c r="R1578" s="99"/>
      <c r="S1578" s="27"/>
      <c r="T1578" s="27"/>
    </row>
    <row r="1579" spans="1:20" ht="13.4" customHeight="1" x14ac:dyDescent="1.1000000000000001">
      <c r="A1579" s="84">
        <v>353</v>
      </c>
      <c r="B1579" s="4" t="s">
        <v>3665</v>
      </c>
      <c r="C1579" s="80" t="s">
        <v>4409</v>
      </c>
      <c r="D1579" s="2">
        <v>26</v>
      </c>
      <c r="E1579" s="45" t="s">
        <v>3697</v>
      </c>
      <c r="F1579" s="25"/>
      <c r="G1579" s="47" t="s">
        <v>14</v>
      </c>
      <c r="H1579" s="11" t="s">
        <v>3698</v>
      </c>
      <c r="I1579" s="59"/>
      <c r="J1579" s="122"/>
      <c r="K1579" s="123"/>
      <c r="L1579" s="60"/>
      <c r="M1579" s="115"/>
      <c r="N1579" s="8"/>
      <c r="Q1579" s="8"/>
      <c r="R1579" s="99"/>
      <c r="S1579" s="27"/>
      <c r="T1579" s="27"/>
    </row>
    <row r="1580" spans="1:20" ht="13.4" customHeight="1" x14ac:dyDescent="1.1000000000000001">
      <c r="A1580" s="84">
        <v>352</v>
      </c>
      <c r="B1580" s="4" t="s">
        <v>3665</v>
      </c>
      <c r="C1580" s="80" t="s">
        <v>4409</v>
      </c>
      <c r="D1580" s="2">
        <v>25</v>
      </c>
      <c r="E1580" s="45" t="s">
        <v>3699</v>
      </c>
      <c r="F1580" s="25"/>
      <c r="G1580" s="47" t="s">
        <v>14</v>
      </c>
      <c r="H1580" s="11" t="s">
        <v>3700</v>
      </c>
      <c r="I1580" s="59"/>
      <c r="J1580" s="122"/>
      <c r="K1580" s="123"/>
      <c r="L1580" s="60"/>
      <c r="M1580" s="115"/>
      <c r="N1580" s="8"/>
      <c r="Q1580" s="8"/>
      <c r="R1580" s="99"/>
      <c r="S1580" s="27"/>
      <c r="T1580" s="27"/>
    </row>
    <row r="1581" spans="1:20" ht="13.4" customHeight="1" x14ac:dyDescent="1.1000000000000001">
      <c r="A1581" s="84">
        <v>351</v>
      </c>
      <c r="B1581" s="4" t="s">
        <v>3665</v>
      </c>
      <c r="C1581" s="80" t="s">
        <v>4409</v>
      </c>
      <c r="D1581" s="2">
        <v>24</v>
      </c>
      <c r="E1581" s="45" t="s">
        <v>3701</v>
      </c>
      <c r="F1581" s="25"/>
      <c r="G1581" s="47" t="s">
        <v>14</v>
      </c>
      <c r="H1581" s="11" t="s">
        <v>4568</v>
      </c>
      <c r="I1581" s="59"/>
      <c r="J1581" s="122"/>
      <c r="K1581" s="123"/>
      <c r="L1581" s="60"/>
      <c r="M1581" s="115"/>
      <c r="N1581" s="8"/>
      <c r="Q1581" s="8"/>
      <c r="R1581" s="99"/>
      <c r="S1581" s="27"/>
      <c r="T1581" s="27"/>
    </row>
    <row r="1582" spans="1:20" ht="13.4" customHeight="1" x14ac:dyDescent="1.1000000000000001">
      <c r="A1582" s="84">
        <v>350</v>
      </c>
      <c r="B1582" s="4" t="s">
        <v>3665</v>
      </c>
      <c r="C1582" s="80" t="s">
        <v>4409</v>
      </c>
      <c r="D1582" s="2">
        <v>23</v>
      </c>
      <c r="E1582" s="45" t="s">
        <v>3702</v>
      </c>
      <c r="F1582" s="25"/>
      <c r="G1582" s="47" t="s">
        <v>14</v>
      </c>
      <c r="H1582" s="11" t="s">
        <v>3703</v>
      </c>
      <c r="I1582" s="59"/>
      <c r="J1582" s="122"/>
      <c r="K1582" s="123"/>
      <c r="L1582" s="60"/>
      <c r="M1582" s="115"/>
      <c r="N1582" s="8"/>
      <c r="Q1582" s="8"/>
      <c r="R1582" s="99"/>
      <c r="S1582" s="27"/>
      <c r="T1582" s="27"/>
    </row>
    <row r="1583" spans="1:20" ht="13.4" customHeight="1" x14ac:dyDescent="1.1000000000000001">
      <c r="A1583" s="84">
        <v>349</v>
      </c>
      <c r="B1583" s="4" t="s">
        <v>3665</v>
      </c>
      <c r="C1583" s="80" t="s">
        <v>4409</v>
      </c>
      <c r="D1583" s="2">
        <v>22</v>
      </c>
      <c r="E1583" s="45" t="s">
        <v>3704</v>
      </c>
      <c r="F1583" s="25"/>
      <c r="G1583" s="47" t="s">
        <v>14</v>
      </c>
      <c r="H1583" s="11" t="s">
        <v>4482</v>
      </c>
      <c r="I1583" s="59"/>
      <c r="J1583" s="122"/>
      <c r="K1583" s="123"/>
      <c r="L1583" s="60"/>
      <c r="M1583" s="115"/>
      <c r="N1583" s="8"/>
      <c r="Q1583" s="8"/>
      <c r="R1583" s="99"/>
      <c r="S1583" s="27"/>
      <c r="T1583" s="27"/>
    </row>
    <row r="1584" spans="1:20" ht="13.4" customHeight="1" x14ac:dyDescent="1.1000000000000001">
      <c r="A1584" s="84">
        <v>348</v>
      </c>
      <c r="B1584" s="4" t="s">
        <v>3665</v>
      </c>
      <c r="C1584" s="80" t="s">
        <v>4409</v>
      </c>
      <c r="D1584" s="2">
        <v>21</v>
      </c>
      <c r="E1584" s="45" t="s">
        <v>3705</v>
      </c>
      <c r="F1584" s="25"/>
      <c r="G1584" s="47" t="s">
        <v>14</v>
      </c>
      <c r="H1584" s="11" t="s">
        <v>3706</v>
      </c>
      <c r="I1584" s="59"/>
      <c r="J1584" s="122"/>
      <c r="K1584" s="123"/>
      <c r="L1584" s="60"/>
      <c r="M1584" s="115"/>
      <c r="N1584" s="8"/>
      <c r="Q1584" s="8"/>
      <c r="R1584" s="99"/>
      <c r="S1584" s="27"/>
      <c r="T1584" s="27"/>
    </row>
    <row r="1585" spans="1:20" ht="13.4" customHeight="1" x14ac:dyDescent="1.1000000000000001">
      <c r="A1585" s="84">
        <v>347</v>
      </c>
      <c r="B1585" s="4" t="s">
        <v>3665</v>
      </c>
      <c r="C1585" s="80" t="s">
        <v>4409</v>
      </c>
      <c r="D1585" s="2">
        <v>20</v>
      </c>
      <c r="E1585" s="45" t="s">
        <v>3707</v>
      </c>
      <c r="F1585" s="25"/>
      <c r="G1585" s="47" t="s">
        <v>14</v>
      </c>
      <c r="H1585" s="11" t="s">
        <v>3708</v>
      </c>
      <c r="I1585" s="59"/>
      <c r="J1585" s="122"/>
      <c r="K1585" s="123"/>
      <c r="L1585" s="60"/>
      <c r="M1585" s="115"/>
      <c r="N1585" s="8"/>
      <c r="Q1585" s="8"/>
      <c r="R1585" s="99"/>
      <c r="S1585" s="27"/>
      <c r="T1585" s="27"/>
    </row>
    <row r="1586" spans="1:20" ht="13.4" customHeight="1" x14ac:dyDescent="1.1000000000000001">
      <c r="A1586" s="84">
        <v>346</v>
      </c>
      <c r="B1586" s="4" t="s">
        <v>3665</v>
      </c>
      <c r="C1586" s="80" t="s">
        <v>4409</v>
      </c>
      <c r="D1586" s="2">
        <v>19</v>
      </c>
      <c r="E1586" s="45" t="s">
        <v>3709</v>
      </c>
      <c r="F1586" s="25"/>
      <c r="G1586" s="47" t="s">
        <v>14</v>
      </c>
      <c r="H1586" s="11" t="s">
        <v>3710</v>
      </c>
      <c r="I1586" s="59"/>
      <c r="J1586" s="122"/>
      <c r="K1586" s="123"/>
      <c r="L1586" s="60"/>
      <c r="M1586" s="115"/>
      <c r="N1586" s="8"/>
      <c r="Q1586" s="8"/>
      <c r="R1586" s="99"/>
      <c r="S1586" s="27"/>
      <c r="T1586" s="27"/>
    </row>
    <row r="1587" spans="1:20" ht="13.4" customHeight="1" x14ac:dyDescent="1.1000000000000001">
      <c r="A1587" s="84">
        <v>345</v>
      </c>
      <c r="B1587" s="4" t="s">
        <v>3665</v>
      </c>
      <c r="C1587" s="80" t="s">
        <v>4409</v>
      </c>
      <c r="D1587" s="2">
        <v>18</v>
      </c>
      <c r="E1587" s="45" t="s">
        <v>3711</v>
      </c>
      <c r="F1587" s="25"/>
      <c r="G1587" s="47" t="s">
        <v>14</v>
      </c>
      <c r="H1587" s="11" t="s">
        <v>3712</v>
      </c>
      <c r="I1587" s="59"/>
      <c r="J1587" s="122"/>
      <c r="K1587" s="123"/>
      <c r="L1587" s="60"/>
      <c r="M1587" s="115"/>
      <c r="N1587" s="8"/>
      <c r="Q1587" s="8"/>
      <c r="R1587" s="99"/>
      <c r="S1587" s="27"/>
      <c r="T1587" s="27"/>
    </row>
    <row r="1588" spans="1:20" ht="13.4" customHeight="1" x14ac:dyDescent="1.1000000000000001">
      <c r="A1588" s="84">
        <v>344</v>
      </c>
      <c r="B1588" s="4" t="s">
        <v>3665</v>
      </c>
      <c r="C1588" s="80" t="s">
        <v>4409</v>
      </c>
      <c r="D1588" s="2">
        <v>17</v>
      </c>
      <c r="E1588" s="45" t="s">
        <v>3713</v>
      </c>
      <c r="F1588" s="25"/>
      <c r="G1588" s="47" t="s">
        <v>14</v>
      </c>
      <c r="H1588" s="11" t="s">
        <v>3714</v>
      </c>
      <c r="I1588" s="59"/>
      <c r="J1588" s="122"/>
      <c r="K1588" s="123"/>
      <c r="L1588" s="60"/>
      <c r="M1588" s="115"/>
      <c r="N1588" s="8"/>
      <c r="Q1588" s="8"/>
      <c r="R1588" s="99"/>
      <c r="S1588" s="27"/>
      <c r="T1588" s="27"/>
    </row>
    <row r="1589" spans="1:20" ht="13.4" customHeight="1" x14ac:dyDescent="1.1000000000000001">
      <c r="A1589" s="84">
        <v>343</v>
      </c>
      <c r="B1589" s="4" t="s">
        <v>3665</v>
      </c>
      <c r="C1589" s="80" t="s">
        <v>4409</v>
      </c>
      <c r="D1589" s="2">
        <v>16</v>
      </c>
      <c r="E1589" s="45" t="s">
        <v>3715</v>
      </c>
      <c r="F1589" s="25"/>
      <c r="G1589" s="47" t="s">
        <v>14</v>
      </c>
      <c r="H1589" s="11" t="s">
        <v>3716</v>
      </c>
      <c r="I1589" s="59"/>
      <c r="J1589" s="122"/>
      <c r="K1589" s="123"/>
      <c r="L1589" s="60"/>
      <c r="M1589" s="115"/>
      <c r="N1589" s="8"/>
      <c r="Q1589" s="8"/>
      <c r="R1589" s="99"/>
      <c r="S1589" s="27"/>
      <c r="T1589" s="27"/>
    </row>
    <row r="1590" spans="1:20" ht="13.4" customHeight="1" x14ac:dyDescent="1.1000000000000001">
      <c r="A1590" s="84">
        <v>342</v>
      </c>
      <c r="B1590" s="4" t="s">
        <v>3665</v>
      </c>
      <c r="C1590" s="80" t="s">
        <v>4409</v>
      </c>
      <c r="D1590" s="2">
        <v>15</v>
      </c>
      <c r="E1590" s="45" t="s">
        <v>3717</v>
      </c>
      <c r="F1590" s="25"/>
      <c r="G1590" s="47" t="s">
        <v>14</v>
      </c>
      <c r="H1590" s="11" t="s">
        <v>3718</v>
      </c>
      <c r="I1590" s="59"/>
      <c r="J1590" s="122"/>
      <c r="K1590" s="123"/>
      <c r="L1590" s="60"/>
      <c r="M1590" s="115"/>
      <c r="N1590" s="8"/>
      <c r="Q1590" s="8"/>
      <c r="R1590" s="99"/>
      <c r="S1590" s="27"/>
      <c r="T1590" s="27"/>
    </row>
    <row r="1591" spans="1:20" ht="13.4" customHeight="1" x14ac:dyDescent="1.1000000000000001">
      <c r="A1591" s="84">
        <v>341</v>
      </c>
      <c r="B1591" s="4" t="s">
        <v>3665</v>
      </c>
      <c r="C1591" s="80" t="s">
        <v>4409</v>
      </c>
      <c r="D1591" s="2">
        <v>14</v>
      </c>
      <c r="E1591" s="45" t="s">
        <v>3719</v>
      </c>
      <c r="F1591" s="25"/>
      <c r="G1591" s="47" t="s">
        <v>14</v>
      </c>
      <c r="H1591" s="11" t="s">
        <v>3720</v>
      </c>
      <c r="I1591" s="59"/>
      <c r="J1591" s="122"/>
      <c r="K1591" s="123"/>
      <c r="L1591" s="60"/>
      <c r="M1591" s="115"/>
      <c r="N1591" s="8"/>
      <c r="Q1591" s="8"/>
      <c r="R1591" s="99"/>
      <c r="S1591" s="27"/>
      <c r="T1591" s="27"/>
    </row>
    <row r="1592" spans="1:20" ht="13.4" customHeight="1" x14ac:dyDescent="1.1000000000000001">
      <c r="A1592" s="84">
        <v>340</v>
      </c>
      <c r="B1592" s="4" t="s">
        <v>3665</v>
      </c>
      <c r="C1592" s="80" t="s">
        <v>4409</v>
      </c>
      <c r="D1592" s="2">
        <v>13</v>
      </c>
      <c r="E1592" s="45" t="s">
        <v>3721</v>
      </c>
      <c r="F1592" s="25"/>
      <c r="G1592" s="47" t="s">
        <v>14</v>
      </c>
      <c r="H1592" s="11" t="s">
        <v>3722</v>
      </c>
      <c r="I1592" s="59"/>
      <c r="J1592" s="122"/>
      <c r="K1592" s="123"/>
      <c r="L1592" s="60"/>
      <c r="M1592" s="115"/>
      <c r="N1592" s="8"/>
      <c r="Q1592" s="8"/>
      <c r="R1592" s="99"/>
      <c r="S1592" s="27"/>
      <c r="T1592" s="27"/>
    </row>
    <row r="1593" spans="1:20" ht="13.4" customHeight="1" x14ac:dyDescent="1.1000000000000001">
      <c r="A1593" s="84">
        <v>339</v>
      </c>
      <c r="B1593" s="4" t="s">
        <v>3665</v>
      </c>
      <c r="C1593" s="80" t="s">
        <v>4409</v>
      </c>
      <c r="D1593" s="2">
        <v>12</v>
      </c>
      <c r="E1593" s="45" t="s">
        <v>3723</v>
      </c>
      <c r="F1593" s="25"/>
      <c r="G1593" s="47" t="s">
        <v>14</v>
      </c>
      <c r="H1593" s="11" t="s">
        <v>3724</v>
      </c>
      <c r="I1593" s="59"/>
      <c r="J1593" s="122"/>
      <c r="K1593" s="123"/>
      <c r="L1593" s="60"/>
      <c r="M1593" s="115"/>
      <c r="N1593" s="8"/>
      <c r="Q1593" s="8"/>
      <c r="R1593" s="99"/>
      <c r="S1593" s="27"/>
      <c r="T1593" s="27"/>
    </row>
    <row r="1594" spans="1:20" ht="13.4" customHeight="1" x14ac:dyDescent="1.1000000000000001">
      <c r="A1594" s="84">
        <v>338</v>
      </c>
      <c r="B1594" s="4" t="s">
        <v>3665</v>
      </c>
      <c r="C1594" s="80" t="s">
        <v>4409</v>
      </c>
      <c r="D1594" s="2">
        <v>11</v>
      </c>
      <c r="E1594" s="45" t="s">
        <v>3725</v>
      </c>
      <c r="F1594" s="25"/>
      <c r="G1594" s="47" t="s">
        <v>14</v>
      </c>
      <c r="H1594" s="11" t="s">
        <v>3726</v>
      </c>
      <c r="I1594" s="59"/>
      <c r="J1594" s="122"/>
      <c r="K1594" s="123"/>
      <c r="L1594" s="60"/>
      <c r="M1594" s="115"/>
      <c r="N1594" s="8"/>
      <c r="Q1594" s="8"/>
      <c r="R1594" s="99"/>
      <c r="S1594" s="27"/>
      <c r="T1594" s="27"/>
    </row>
    <row r="1595" spans="1:20" ht="13.4" customHeight="1" x14ac:dyDescent="1.1000000000000001">
      <c r="A1595" s="84">
        <v>337</v>
      </c>
      <c r="B1595" s="4" t="s">
        <v>3665</v>
      </c>
      <c r="C1595" s="80" t="s">
        <v>4409</v>
      </c>
      <c r="D1595" s="2">
        <v>10</v>
      </c>
      <c r="E1595" s="45" t="s">
        <v>3727</v>
      </c>
      <c r="F1595" s="25"/>
      <c r="G1595" s="47" t="s">
        <v>14</v>
      </c>
      <c r="H1595" s="11" t="s">
        <v>3728</v>
      </c>
      <c r="I1595" s="59"/>
      <c r="J1595" s="122"/>
      <c r="K1595" s="123"/>
      <c r="L1595" s="60"/>
      <c r="M1595" s="115"/>
      <c r="N1595" s="8"/>
      <c r="Q1595" s="8"/>
      <c r="R1595" s="99"/>
      <c r="S1595" s="27"/>
      <c r="T1595" s="27"/>
    </row>
    <row r="1596" spans="1:20" ht="13.4" customHeight="1" x14ac:dyDescent="1.1000000000000001">
      <c r="A1596" s="84">
        <v>336</v>
      </c>
      <c r="B1596" s="4" t="s">
        <v>3665</v>
      </c>
      <c r="C1596" s="80" t="s">
        <v>4409</v>
      </c>
      <c r="D1596" s="2">
        <v>9</v>
      </c>
      <c r="E1596" s="45" t="s">
        <v>3729</v>
      </c>
      <c r="F1596" s="25"/>
      <c r="G1596" s="47" t="s">
        <v>14</v>
      </c>
      <c r="H1596" s="11" t="s">
        <v>3730</v>
      </c>
      <c r="I1596" s="59"/>
      <c r="J1596" s="122"/>
      <c r="K1596" s="123"/>
      <c r="L1596" s="60"/>
      <c r="M1596" s="115"/>
      <c r="N1596" s="8"/>
      <c r="Q1596" s="8"/>
      <c r="R1596" s="99"/>
      <c r="S1596" s="27"/>
      <c r="T1596" s="27"/>
    </row>
    <row r="1597" spans="1:20" ht="13.4" customHeight="1" x14ac:dyDescent="1.1000000000000001">
      <c r="A1597" s="84">
        <v>335</v>
      </c>
      <c r="B1597" s="4" t="s">
        <v>3665</v>
      </c>
      <c r="C1597" s="80" t="s">
        <v>4409</v>
      </c>
      <c r="D1597" s="2">
        <v>8</v>
      </c>
      <c r="E1597" s="45" t="s">
        <v>3731</v>
      </c>
      <c r="F1597" s="25"/>
      <c r="G1597" s="47" t="s">
        <v>14</v>
      </c>
      <c r="H1597" s="11" t="s">
        <v>3732</v>
      </c>
      <c r="I1597" s="59"/>
      <c r="J1597" s="122"/>
      <c r="K1597" s="123"/>
      <c r="L1597" s="60"/>
      <c r="M1597" s="115"/>
      <c r="N1597" s="8"/>
      <c r="Q1597" s="8"/>
      <c r="R1597" s="99"/>
      <c r="S1597" s="27"/>
      <c r="T1597" s="27"/>
    </row>
    <row r="1598" spans="1:20" ht="13.4" customHeight="1" x14ac:dyDescent="1.1000000000000001">
      <c r="A1598" s="84">
        <v>334</v>
      </c>
      <c r="B1598" s="4" t="s">
        <v>3665</v>
      </c>
      <c r="C1598" s="80" t="s">
        <v>4409</v>
      </c>
      <c r="D1598" s="2">
        <v>7</v>
      </c>
      <c r="E1598" s="45" t="s">
        <v>3733</v>
      </c>
      <c r="F1598" s="25"/>
      <c r="G1598" s="47" t="s">
        <v>14</v>
      </c>
      <c r="H1598" s="11" t="s">
        <v>3734</v>
      </c>
      <c r="I1598" s="59"/>
      <c r="J1598" s="122"/>
      <c r="K1598" s="123"/>
      <c r="L1598" s="60"/>
      <c r="M1598" s="115"/>
      <c r="N1598" s="8"/>
      <c r="Q1598" s="8"/>
      <c r="R1598" s="99"/>
      <c r="S1598" s="27"/>
      <c r="T1598" s="27"/>
    </row>
    <row r="1599" spans="1:20" ht="13.4" customHeight="1" x14ac:dyDescent="1.1000000000000001">
      <c r="A1599" s="84">
        <v>333</v>
      </c>
      <c r="B1599" s="4" t="s">
        <v>3665</v>
      </c>
      <c r="C1599" s="80" t="s">
        <v>4409</v>
      </c>
      <c r="D1599" s="2">
        <v>6</v>
      </c>
      <c r="E1599" s="45" t="s">
        <v>3735</v>
      </c>
      <c r="F1599" s="25"/>
      <c r="G1599" s="47" t="s">
        <v>14</v>
      </c>
      <c r="H1599" s="11" t="s">
        <v>3736</v>
      </c>
      <c r="I1599" s="59"/>
      <c r="J1599" s="122"/>
      <c r="K1599" s="123"/>
      <c r="L1599" s="60"/>
      <c r="M1599" s="115"/>
      <c r="N1599" s="8"/>
      <c r="Q1599" s="8"/>
      <c r="R1599" s="99"/>
      <c r="S1599" s="27"/>
      <c r="T1599" s="27"/>
    </row>
    <row r="1600" spans="1:20" ht="13.4" customHeight="1" x14ac:dyDescent="1.1000000000000001">
      <c r="A1600" s="84">
        <v>332</v>
      </c>
      <c r="B1600" s="4" t="s">
        <v>3665</v>
      </c>
      <c r="C1600" s="80" t="s">
        <v>4409</v>
      </c>
      <c r="D1600" s="2">
        <v>5</v>
      </c>
      <c r="E1600" s="45" t="s">
        <v>3737</v>
      </c>
      <c r="F1600" s="25"/>
      <c r="G1600" s="47" t="s">
        <v>14</v>
      </c>
      <c r="H1600" s="11" t="s">
        <v>3738</v>
      </c>
      <c r="I1600" s="59"/>
      <c r="J1600" s="122"/>
      <c r="K1600" s="123"/>
      <c r="L1600" s="60"/>
      <c r="M1600" s="115"/>
      <c r="N1600" s="8"/>
      <c r="Q1600" s="8"/>
      <c r="R1600" s="99"/>
      <c r="S1600" s="27"/>
      <c r="T1600" s="27"/>
    </row>
    <row r="1601" spans="1:20" ht="13.4" customHeight="1" x14ac:dyDescent="1.1000000000000001">
      <c r="A1601" s="84">
        <v>331</v>
      </c>
      <c r="B1601" s="4" t="s">
        <v>3665</v>
      </c>
      <c r="C1601" s="80" t="s">
        <v>4409</v>
      </c>
      <c r="D1601" s="2">
        <v>4</v>
      </c>
      <c r="E1601" s="45" t="s">
        <v>3739</v>
      </c>
      <c r="F1601" s="25"/>
      <c r="G1601" s="47" t="s">
        <v>14</v>
      </c>
      <c r="H1601" s="11" t="s">
        <v>3740</v>
      </c>
      <c r="I1601" s="59"/>
      <c r="J1601" s="122"/>
      <c r="K1601" s="123"/>
      <c r="L1601" s="60"/>
      <c r="M1601" s="115"/>
      <c r="N1601" s="8"/>
      <c r="Q1601" s="8"/>
      <c r="R1601" s="99"/>
      <c r="S1601" s="27"/>
      <c r="T1601" s="27"/>
    </row>
    <row r="1602" spans="1:20" ht="13.4" customHeight="1" x14ac:dyDescent="1.1000000000000001">
      <c r="A1602" s="84">
        <v>330</v>
      </c>
      <c r="B1602" s="4" t="s">
        <v>3665</v>
      </c>
      <c r="C1602" s="80" t="s">
        <v>4409</v>
      </c>
      <c r="D1602" s="2">
        <v>3</v>
      </c>
      <c r="E1602" s="45" t="s">
        <v>3741</v>
      </c>
      <c r="F1602" s="25"/>
      <c r="G1602" s="47" t="s">
        <v>14</v>
      </c>
      <c r="H1602" s="11" t="s">
        <v>3742</v>
      </c>
      <c r="I1602" s="59"/>
      <c r="J1602" s="122"/>
      <c r="K1602" s="123"/>
      <c r="L1602" s="60"/>
      <c r="M1602" s="115"/>
      <c r="N1602" s="8"/>
      <c r="Q1602" s="8"/>
      <c r="R1602" s="99"/>
      <c r="S1602" s="27"/>
      <c r="T1602" s="27"/>
    </row>
    <row r="1603" spans="1:20" ht="13.4" customHeight="1" x14ac:dyDescent="1.1000000000000001">
      <c r="A1603" s="84">
        <v>329</v>
      </c>
      <c r="B1603" s="4" t="s">
        <v>3665</v>
      </c>
      <c r="C1603" s="80" t="s">
        <v>4409</v>
      </c>
      <c r="D1603" s="2">
        <v>2</v>
      </c>
      <c r="E1603" s="45" t="s">
        <v>3743</v>
      </c>
      <c r="F1603" s="25"/>
      <c r="G1603" s="47" t="s">
        <v>14</v>
      </c>
      <c r="H1603" s="11" t="s">
        <v>3744</v>
      </c>
      <c r="I1603" s="59"/>
      <c r="J1603" s="122"/>
      <c r="K1603" s="123"/>
      <c r="L1603" s="60"/>
      <c r="M1603" s="115"/>
      <c r="N1603" s="8"/>
      <c r="Q1603" s="8"/>
      <c r="R1603" s="99"/>
      <c r="S1603" s="27"/>
      <c r="T1603" s="27"/>
    </row>
    <row r="1604" spans="1:20" ht="13.4" customHeight="1" x14ac:dyDescent="1.1000000000000001">
      <c r="A1604" s="84">
        <v>328</v>
      </c>
      <c r="B1604" s="4" t="s">
        <v>3665</v>
      </c>
      <c r="C1604" s="80" t="s">
        <v>4409</v>
      </c>
      <c r="D1604" s="2">
        <v>1</v>
      </c>
      <c r="E1604" s="45" t="s">
        <v>3745</v>
      </c>
      <c r="F1604" s="25"/>
      <c r="G1604" s="47" t="s">
        <v>14</v>
      </c>
      <c r="H1604" s="11" t="s">
        <v>3746</v>
      </c>
      <c r="I1604" s="59"/>
      <c r="J1604" s="122"/>
      <c r="K1604" s="123"/>
      <c r="L1604" s="60"/>
      <c r="M1604" s="115"/>
      <c r="N1604" s="8"/>
      <c r="Q1604" s="8"/>
      <c r="R1604" s="99"/>
      <c r="S1604" s="27"/>
      <c r="T1604" s="27"/>
    </row>
    <row r="1605" spans="1:20" ht="13.4" customHeight="1" x14ac:dyDescent="1.1000000000000001">
      <c r="A1605" s="84">
        <v>327</v>
      </c>
      <c r="B1605" s="4" t="s">
        <v>3665</v>
      </c>
      <c r="C1605" s="10" t="s">
        <v>3694</v>
      </c>
      <c r="D1605" s="2">
        <v>26</v>
      </c>
      <c r="E1605" s="45" t="s">
        <v>3747</v>
      </c>
      <c r="F1605" s="25"/>
      <c r="G1605" s="47" t="s">
        <v>14</v>
      </c>
      <c r="H1605" s="11" t="s">
        <v>3748</v>
      </c>
      <c r="I1605" s="59"/>
      <c r="J1605" s="122"/>
      <c r="K1605" s="123"/>
      <c r="L1605" s="60"/>
      <c r="M1605" s="115"/>
      <c r="N1605" s="8"/>
      <c r="Q1605" s="8"/>
      <c r="R1605" s="99"/>
      <c r="S1605" s="27"/>
      <c r="T1605" s="27"/>
    </row>
    <row r="1606" spans="1:20" ht="13.4" customHeight="1" x14ac:dyDescent="1.1000000000000001">
      <c r="A1606" s="84">
        <v>326</v>
      </c>
      <c r="B1606" s="4" t="s">
        <v>3665</v>
      </c>
      <c r="C1606" s="10" t="s">
        <v>3694</v>
      </c>
      <c r="D1606" s="2">
        <v>25</v>
      </c>
      <c r="E1606" s="45" t="s">
        <v>3749</v>
      </c>
      <c r="F1606" s="25"/>
      <c r="G1606" s="47" t="s">
        <v>14</v>
      </c>
      <c r="H1606" s="11" t="s">
        <v>3750</v>
      </c>
      <c r="I1606" s="59"/>
      <c r="J1606" s="122"/>
      <c r="K1606" s="123"/>
      <c r="L1606" s="60"/>
      <c r="M1606" s="115"/>
      <c r="N1606" s="8"/>
      <c r="Q1606" s="8"/>
      <c r="R1606" s="99"/>
      <c r="S1606" s="27"/>
      <c r="T1606" s="27"/>
    </row>
    <row r="1607" spans="1:20" ht="13.4" customHeight="1" x14ac:dyDescent="1.1000000000000001">
      <c r="A1607" s="84">
        <v>325</v>
      </c>
      <c r="B1607" s="4" t="s">
        <v>3665</v>
      </c>
      <c r="C1607" s="10" t="s">
        <v>3694</v>
      </c>
      <c r="D1607" s="2">
        <v>24</v>
      </c>
      <c r="E1607" s="45" t="s">
        <v>3751</v>
      </c>
      <c r="F1607" s="25"/>
      <c r="G1607" s="47" t="s">
        <v>14</v>
      </c>
      <c r="H1607" s="11" t="s">
        <v>3752</v>
      </c>
      <c r="I1607" s="59"/>
      <c r="J1607" s="122"/>
      <c r="K1607" s="123"/>
      <c r="L1607" s="60"/>
      <c r="M1607" s="115"/>
      <c r="N1607" s="8"/>
      <c r="Q1607" s="8"/>
      <c r="R1607" s="99"/>
      <c r="S1607" s="27"/>
      <c r="T1607" s="27"/>
    </row>
    <row r="1608" spans="1:20" ht="13.4" customHeight="1" x14ac:dyDescent="1.1000000000000001">
      <c r="A1608" s="84">
        <v>324</v>
      </c>
      <c r="B1608" s="4" t="s">
        <v>3665</v>
      </c>
      <c r="C1608" s="10" t="s">
        <v>3694</v>
      </c>
      <c r="D1608" s="2">
        <v>23</v>
      </c>
      <c r="E1608" s="45" t="s">
        <v>3753</v>
      </c>
      <c r="F1608" s="25"/>
      <c r="G1608" s="47" t="s">
        <v>14</v>
      </c>
      <c r="H1608" s="11" t="s">
        <v>3754</v>
      </c>
      <c r="I1608" s="59"/>
      <c r="J1608" s="122"/>
      <c r="K1608" s="123"/>
      <c r="L1608" s="60"/>
      <c r="M1608" s="115"/>
      <c r="N1608" s="8"/>
      <c r="Q1608" s="8"/>
      <c r="R1608" s="99"/>
      <c r="S1608" s="27"/>
      <c r="T1608" s="27"/>
    </row>
    <row r="1609" spans="1:20" ht="13.4" customHeight="1" x14ac:dyDescent="1.1000000000000001">
      <c r="A1609" s="84">
        <v>323</v>
      </c>
      <c r="B1609" s="4" t="s">
        <v>3665</v>
      </c>
      <c r="C1609" s="10" t="s">
        <v>3694</v>
      </c>
      <c r="D1609" s="2">
        <v>22</v>
      </c>
      <c r="E1609" s="45" t="s">
        <v>3755</v>
      </c>
      <c r="F1609" s="25"/>
      <c r="G1609" s="47" t="s">
        <v>14</v>
      </c>
      <c r="H1609" s="11" t="s">
        <v>3756</v>
      </c>
      <c r="I1609" s="59"/>
      <c r="J1609" s="122"/>
      <c r="K1609" s="123"/>
      <c r="L1609" s="60"/>
      <c r="M1609" s="115"/>
      <c r="N1609" s="8"/>
      <c r="Q1609" s="8"/>
      <c r="R1609" s="99"/>
      <c r="S1609" s="27"/>
      <c r="T1609" s="27"/>
    </row>
    <row r="1610" spans="1:20" ht="13.4" customHeight="1" x14ac:dyDescent="1.1000000000000001">
      <c r="A1610" s="84">
        <v>322</v>
      </c>
      <c r="B1610" s="4" t="s">
        <v>3665</v>
      </c>
      <c r="C1610" s="10" t="s">
        <v>3694</v>
      </c>
      <c r="D1610" s="2">
        <v>21</v>
      </c>
      <c r="E1610" s="45" t="s">
        <v>3757</v>
      </c>
      <c r="F1610" s="25"/>
      <c r="G1610" s="47" t="s">
        <v>14</v>
      </c>
      <c r="H1610" s="11" t="s">
        <v>3758</v>
      </c>
      <c r="I1610" s="59"/>
      <c r="J1610" s="122"/>
      <c r="K1610" s="123"/>
      <c r="L1610" s="60"/>
      <c r="M1610" s="115"/>
      <c r="N1610" s="8"/>
      <c r="Q1610" s="8"/>
      <c r="R1610" s="99"/>
      <c r="S1610" s="27"/>
      <c r="T1610" s="27"/>
    </row>
    <row r="1611" spans="1:20" ht="13.4" customHeight="1" x14ac:dyDescent="1.1000000000000001">
      <c r="A1611" s="84">
        <v>321</v>
      </c>
      <c r="B1611" s="4" t="s">
        <v>3665</v>
      </c>
      <c r="C1611" s="10" t="s">
        <v>3694</v>
      </c>
      <c r="D1611" s="2">
        <v>20</v>
      </c>
      <c r="E1611" s="45" t="s">
        <v>3759</v>
      </c>
      <c r="F1611" s="25"/>
      <c r="G1611" s="47" t="s">
        <v>14</v>
      </c>
      <c r="H1611" s="11" t="s">
        <v>3760</v>
      </c>
      <c r="I1611" s="59"/>
      <c r="J1611" s="122"/>
      <c r="K1611" s="123"/>
      <c r="L1611" s="60"/>
      <c r="M1611" s="115"/>
      <c r="N1611" s="8"/>
      <c r="Q1611" s="8"/>
      <c r="R1611" s="99"/>
      <c r="S1611" s="27"/>
      <c r="T1611" s="27"/>
    </row>
    <row r="1612" spans="1:20" ht="13.4" customHeight="1" x14ac:dyDescent="1.1000000000000001">
      <c r="A1612" s="84">
        <v>320</v>
      </c>
      <c r="B1612" s="4" t="s">
        <v>3665</v>
      </c>
      <c r="C1612" s="10" t="s">
        <v>3694</v>
      </c>
      <c r="D1612" s="2">
        <v>19</v>
      </c>
      <c r="E1612" s="45" t="s">
        <v>3761</v>
      </c>
      <c r="F1612" s="25"/>
      <c r="G1612" s="47" t="s">
        <v>14</v>
      </c>
      <c r="H1612" s="11" t="s">
        <v>3762</v>
      </c>
      <c r="I1612" s="59"/>
      <c r="J1612" s="122"/>
      <c r="K1612" s="123"/>
      <c r="L1612" s="60"/>
      <c r="M1612" s="115"/>
      <c r="N1612" s="8"/>
      <c r="Q1612" s="8"/>
      <c r="R1612" s="99"/>
      <c r="S1612" s="27"/>
      <c r="T1612" s="27"/>
    </row>
    <row r="1613" spans="1:20" ht="13.4" customHeight="1" x14ac:dyDescent="1.1000000000000001">
      <c r="A1613" s="84">
        <v>319</v>
      </c>
      <c r="B1613" s="4" t="s">
        <v>3665</v>
      </c>
      <c r="C1613" s="10" t="s">
        <v>3694</v>
      </c>
      <c r="D1613" s="2">
        <v>18</v>
      </c>
      <c r="E1613" s="45" t="s">
        <v>3763</v>
      </c>
      <c r="F1613" s="25"/>
      <c r="G1613" s="47" t="s">
        <v>14</v>
      </c>
      <c r="H1613" s="11" t="s">
        <v>3764</v>
      </c>
      <c r="I1613" s="59"/>
      <c r="J1613" s="122"/>
      <c r="K1613" s="123"/>
      <c r="L1613" s="60"/>
      <c r="M1613" s="115"/>
      <c r="N1613" s="8"/>
      <c r="Q1613" s="8"/>
      <c r="R1613" s="99"/>
      <c r="S1613" s="27"/>
      <c r="T1613" s="27"/>
    </row>
    <row r="1614" spans="1:20" ht="13.4" customHeight="1" x14ac:dyDescent="1.1000000000000001">
      <c r="A1614" s="84">
        <v>318</v>
      </c>
      <c r="B1614" s="4" t="s">
        <v>3665</v>
      </c>
      <c r="C1614" s="10" t="s">
        <v>3694</v>
      </c>
      <c r="D1614" s="2">
        <v>17</v>
      </c>
      <c r="E1614" s="45" t="s">
        <v>3765</v>
      </c>
      <c r="F1614" s="25"/>
      <c r="G1614" s="47" t="s">
        <v>14</v>
      </c>
      <c r="H1614" s="11" t="s">
        <v>3766</v>
      </c>
      <c r="I1614" s="59"/>
      <c r="J1614" s="122"/>
      <c r="K1614" s="123"/>
      <c r="L1614" s="60"/>
      <c r="M1614" s="115"/>
      <c r="N1614" s="8"/>
      <c r="Q1614" s="8"/>
      <c r="R1614" s="99"/>
      <c r="S1614" s="27"/>
      <c r="T1614" s="27"/>
    </row>
    <row r="1615" spans="1:20" ht="13.4" customHeight="1" x14ac:dyDescent="1.1000000000000001">
      <c r="A1615" s="84">
        <v>317</v>
      </c>
      <c r="B1615" s="4" t="s">
        <v>3665</v>
      </c>
      <c r="C1615" s="10" t="s">
        <v>3694</v>
      </c>
      <c r="D1615" s="2">
        <v>16</v>
      </c>
      <c r="E1615" s="45" t="s">
        <v>3767</v>
      </c>
      <c r="F1615" s="25"/>
      <c r="G1615" s="47" t="s">
        <v>14</v>
      </c>
      <c r="H1615" s="11" t="s">
        <v>3768</v>
      </c>
      <c r="I1615" s="59"/>
      <c r="J1615" s="122"/>
      <c r="K1615" s="123"/>
      <c r="L1615" s="60"/>
      <c r="M1615" s="115"/>
      <c r="N1615" s="8"/>
      <c r="Q1615" s="8"/>
      <c r="R1615" s="99"/>
      <c r="S1615" s="27"/>
      <c r="T1615" s="27"/>
    </row>
    <row r="1616" spans="1:20" ht="13.4" customHeight="1" x14ac:dyDescent="1.1000000000000001">
      <c r="A1616" s="84">
        <v>316</v>
      </c>
      <c r="B1616" s="4" t="s">
        <v>3665</v>
      </c>
      <c r="C1616" s="10" t="s">
        <v>3694</v>
      </c>
      <c r="D1616" s="2">
        <v>15</v>
      </c>
      <c r="E1616" s="45" t="s">
        <v>3769</v>
      </c>
      <c r="F1616" s="25"/>
      <c r="G1616" s="47" t="s">
        <v>14</v>
      </c>
      <c r="H1616" s="11" t="s">
        <v>3770</v>
      </c>
      <c r="I1616" s="59"/>
      <c r="J1616" s="122"/>
      <c r="K1616" s="123"/>
      <c r="L1616" s="60"/>
      <c r="M1616" s="115"/>
      <c r="N1616" s="8"/>
      <c r="Q1616" s="8"/>
      <c r="R1616" s="99"/>
      <c r="S1616" s="27"/>
      <c r="T1616" s="27"/>
    </row>
    <row r="1617" spans="1:20" ht="13.4" customHeight="1" x14ac:dyDescent="1.1000000000000001">
      <c r="A1617" s="84">
        <v>315</v>
      </c>
      <c r="B1617" s="4" t="s">
        <v>3665</v>
      </c>
      <c r="C1617" s="10" t="s">
        <v>3694</v>
      </c>
      <c r="D1617" s="2">
        <v>14</v>
      </c>
      <c r="E1617" s="45" t="s">
        <v>3771</v>
      </c>
      <c r="F1617" s="25"/>
      <c r="G1617" s="47" t="s">
        <v>14</v>
      </c>
      <c r="H1617" s="11" t="s">
        <v>4585</v>
      </c>
      <c r="I1617" s="59"/>
      <c r="J1617" s="122"/>
      <c r="K1617" s="123"/>
      <c r="L1617" s="60"/>
      <c r="M1617" s="115"/>
      <c r="N1617" s="8"/>
      <c r="Q1617" s="8"/>
      <c r="R1617" s="99"/>
      <c r="S1617" s="27"/>
      <c r="T1617" s="27"/>
    </row>
    <row r="1618" spans="1:20" ht="13.4" customHeight="1" x14ac:dyDescent="1.1000000000000001">
      <c r="A1618" s="84">
        <v>314</v>
      </c>
      <c r="B1618" s="4" t="s">
        <v>3665</v>
      </c>
      <c r="C1618" s="10" t="s">
        <v>3694</v>
      </c>
      <c r="D1618" s="2">
        <v>13</v>
      </c>
      <c r="E1618" s="45" t="s">
        <v>3772</v>
      </c>
      <c r="F1618" s="25"/>
      <c r="G1618" s="47" t="s">
        <v>14</v>
      </c>
      <c r="H1618" s="11" t="s">
        <v>3773</v>
      </c>
      <c r="I1618" s="59"/>
      <c r="J1618" s="122"/>
      <c r="K1618" s="123"/>
      <c r="L1618" s="60"/>
      <c r="M1618" s="115"/>
      <c r="N1618" s="8"/>
      <c r="Q1618" s="8"/>
      <c r="R1618" s="99"/>
      <c r="S1618" s="27"/>
      <c r="T1618" s="27"/>
    </row>
    <row r="1619" spans="1:20" ht="13.4" customHeight="1" x14ac:dyDescent="1.1000000000000001">
      <c r="A1619" s="84">
        <v>313</v>
      </c>
      <c r="B1619" s="4" t="s">
        <v>3665</v>
      </c>
      <c r="C1619" s="10" t="s">
        <v>3694</v>
      </c>
      <c r="D1619" s="2">
        <v>12</v>
      </c>
      <c r="E1619" s="45" t="s">
        <v>3774</v>
      </c>
      <c r="F1619" s="25"/>
      <c r="G1619" s="47" t="s">
        <v>14</v>
      </c>
      <c r="H1619" s="11" t="s">
        <v>3775</v>
      </c>
      <c r="I1619" s="59"/>
      <c r="J1619" s="122"/>
      <c r="K1619" s="123"/>
      <c r="L1619" s="60"/>
      <c r="M1619" s="115"/>
      <c r="N1619" s="8"/>
      <c r="Q1619" s="8"/>
      <c r="R1619" s="99"/>
      <c r="S1619" s="27"/>
      <c r="T1619" s="27"/>
    </row>
    <row r="1620" spans="1:20" ht="13.4" customHeight="1" x14ac:dyDescent="1.1000000000000001">
      <c r="A1620" s="84">
        <v>312</v>
      </c>
      <c r="B1620" s="4" t="s">
        <v>3665</v>
      </c>
      <c r="C1620" s="10" t="s">
        <v>3694</v>
      </c>
      <c r="D1620" s="2">
        <v>11</v>
      </c>
      <c r="E1620" s="45" t="s">
        <v>3776</v>
      </c>
      <c r="F1620" s="25"/>
      <c r="G1620" s="47" t="s">
        <v>14</v>
      </c>
      <c r="H1620" s="11" t="s">
        <v>3777</v>
      </c>
      <c r="I1620" s="59"/>
      <c r="J1620" s="122"/>
      <c r="K1620" s="123"/>
      <c r="L1620" s="60"/>
      <c r="M1620" s="115"/>
      <c r="N1620" s="8"/>
      <c r="Q1620" s="8"/>
      <c r="R1620" s="99"/>
      <c r="S1620" s="27"/>
      <c r="T1620" s="27"/>
    </row>
    <row r="1621" spans="1:20" ht="13.4" customHeight="1" x14ac:dyDescent="1.1000000000000001">
      <c r="A1621" s="84">
        <v>311</v>
      </c>
      <c r="B1621" s="4" t="s">
        <v>3665</v>
      </c>
      <c r="C1621" s="10" t="s">
        <v>3694</v>
      </c>
      <c r="D1621" s="2">
        <v>10</v>
      </c>
      <c r="E1621" s="45" t="s">
        <v>3778</v>
      </c>
      <c r="F1621" s="25"/>
      <c r="G1621" s="47" t="s">
        <v>14</v>
      </c>
      <c r="H1621" s="11" t="s">
        <v>3779</v>
      </c>
      <c r="I1621" s="59"/>
      <c r="J1621" s="122"/>
      <c r="K1621" s="123"/>
      <c r="L1621" s="60"/>
      <c r="M1621" s="115"/>
      <c r="N1621" s="8"/>
      <c r="Q1621" s="8"/>
      <c r="R1621" s="99"/>
      <c r="S1621" s="27"/>
      <c r="T1621" s="27"/>
    </row>
    <row r="1622" spans="1:20" ht="13.4" customHeight="1" x14ac:dyDescent="1.1000000000000001">
      <c r="A1622" s="84">
        <v>310</v>
      </c>
      <c r="B1622" s="4" t="s">
        <v>3665</v>
      </c>
      <c r="C1622" s="10" t="s">
        <v>3694</v>
      </c>
      <c r="D1622" s="2">
        <v>9</v>
      </c>
      <c r="E1622" s="45" t="s">
        <v>3780</v>
      </c>
      <c r="F1622" s="25"/>
      <c r="G1622" s="47" t="s">
        <v>14</v>
      </c>
      <c r="H1622" s="11" t="s">
        <v>3781</v>
      </c>
      <c r="I1622" s="59"/>
      <c r="J1622" s="122"/>
      <c r="K1622" s="123"/>
      <c r="L1622" s="60"/>
      <c r="M1622" s="115"/>
      <c r="N1622" s="8"/>
      <c r="Q1622" s="8"/>
      <c r="R1622" s="99"/>
      <c r="S1622" s="27"/>
      <c r="T1622" s="27"/>
    </row>
    <row r="1623" spans="1:20" ht="13.4" customHeight="1" x14ac:dyDescent="1.1000000000000001">
      <c r="A1623" s="84">
        <v>309</v>
      </c>
      <c r="B1623" s="4" t="s">
        <v>3665</v>
      </c>
      <c r="C1623" s="10" t="s">
        <v>3694</v>
      </c>
      <c r="D1623" s="2">
        <v>8</v>
      </c>
      <c r="E1623" s="45" t="s">
        <v>3782</v>
      </c>
      <c r="F1623" s="25"/>
      <c r="G1623" s="47" t="s">
        <v>14</v>
      </c>
      <c r="H1623" s="11" t="s">
        <v>3783</v>
      </c>
      <c r="I1623" s="59"/>
      <c r="J1623" s="122"/>
      <c r="K1623" s="123"/>
      <c r="L1623" s="60"/>
      <c r="M1623" s="115"/>
      <c r="N1623" s="8"/>
      <c r="Q1623" s="8"/>
      <c r="R1623" s="99"/>
      <c r="S1623" s="27"/>
      <c r="T1623" s="27"/>
    </row>
    <row r="1624" spans="1:20" ht="13.4" customHeight="1" x14ac:dyDescent="1.1000000000000001">
      <c r="A1624" s="84">
        <v>308</v>
      </c>
      <c r="B1624" s="4" t="s">
        <v>3665</v>
      </c>
      <c r="C1624" s="10" t="s">
        <v>3694</v>
      </c>
      <c r="D1624" s="2">
        <v>7</v>
      </c>
      <c r="E1624" s="45" t="s">
        <v>3784</v>
      </c>
      <c r="F1624" s="25"/>
      <c r="G1624" s="47" t="s">
        <v>14</v>
      </c>
      <c r="H1624" s="11" t="s">
        <v>4567</v>
      </c>
      <c r="I1624" s="59"/>
      <c r="J1624" s="122"/>
      <c r="K1624" s="123"/>
      <c r="L1624" s="60"/>
      <c r="M1624" s="115"/>
      <c r="N1624" s="8"/>
      <c r="Q1624" s="8"/>
      <c r="R1624" s="99"/>
      <c r="S1624" s="27"/>
      <c r="T1624" s="27"/>
    </row>
    <row r="1625" spans="1:20" ht="13.4" customHeight="1" x14ac:dyDescent="1.1000000000000001">
      <c r="A1625" s="84">
        <v>307</v>
      </c>
      <c r="B1625" s="4" t="s">
        <v>3665</v>
      </c>
      <c r="C1625" s="10" t="s">
        <v>3694</v>
      </c>
      <c r="D1625" s="2">
        <v>6</v>
      </c>
      <c r="E1625" s="45" t="s">
        <v>3785</v>
      </c>
      <c r="F1625" s="25"/>
      <c r="G1625" s="47" t="s">
        <v>14</v>
      </c>
      <c r="H1625" s="11" t="s">
        <v>3786</v>
      </c>
      <c r="I1625" s="59"/>
      <c r="J1625" s="122"/>
      <c r="K1625" s="123"/>
      <c r="L1625" s="60"/>
      <c r="M1625" s="115"/>
      <c r="N1625" s="8"/>
      <c r="Q1625" s="8"/>
      <c r="R1625" s="99"/>
      <c r="S1625" s="27"/>
      <c r="T1625" s="27"/>
    </row>
    <row r="1626" spans="1:20" ht="13.4" customHeight="1" x14ac:dyDescent="1.1000000000000001">
      <c r="A1626" s="84">
        <v>306</v>
      </c>
      <c r="B1626" s="4" t="s">
        <v>3665</v>
      </c>
      <c r="C1626" s="10" t="s">
        <v>3694</v>
      </c>
      <c r="D1626" s="2">
        <v>5</v>
      </c>
      <c r="E1626" s="45" t="s">
        <v>3787</v>
      </c>
      <c r="F1626" s="25"/>
      <c r="G1626" s="47" t="s">
        <v>14</v>
      </c>
      <c r="H1626" s="11" t="s">
        <v>4596</v>
      </c>
      <c r="I1626" s="59"/>
      <c r="J1626" s="122"/>
      <c r="K1626" s="123"/>
      <c r="L1626" s="60"/>
      <c r="M1626" s="115"/>
      <c r="N1626" s="8"/>
      <c r="Q1626" s="8"/>
      <c r="R1626" s="99"/>
      <c r="S1626" s="27"/>
      <c r="T1626" s="27"/>
    </row>
    <row r="1627" spans="1:20" ht="13.4" customHeight="1" x14ac:dyDescent="1.1000000000000001">
      <c r="A1627" s="84">
        <v>305</v>
      </c>
      <c r="B1627" s="4" t="s">
        <v>3665</v>
      </c>
      <c r="C1627" s="10" t="s">
        <v>3694</v>
      </c>
      <c r="D1627" s="2">
        <v>4</v>
      </c>
      <c r="E1627" s="45" t="s">
        <v>3788</v>
      </c>
      <c r="F1627" s="25"/>
      <c r="G1627" s="47" t="s">
        <v>14</v>
      </c>
      <c r="H1627" s="11" t="s">
        <v>3789</v>
      </c>
      <c r="I1627" s="59"/>
      <c r="J1627" s="122"/>
      <c r="K1627" s="123"/>
      <c r="L1627" s="60"/>
      <c r="M1627" s="115"/>
      <c r="N1627" s="8"/>
      <c r="Q1627" s="8"/>
      <c r="R1627" s="99"/>
      <c r="S1627" s="27"/>
      <c r="T1627" s="27"/>
    </row>
    <row r="1628" spans="1:20" ht="13.4" customHeight="1" x14ac:dyDescent="1.1000000000000001">
      <c r="A1628" s="84">
        <v>304</v>
      </c>
      <c r="B1628" s="4" t="s">
        <v>3790</v>
      </c>
      <c r="C1628" s="10" t="s">
        <v>3694</v>
      </c>
      <c r="D1628" s="2">
        <v>3</v>
      </c>
      <c r="E1628" s="45" t="s">
        <v>3791</v>
      </c>
      <c r="F1628" s="25"/>
      <c r="G1628" s="47" t="s">
        <v>14</v>
      </c>
      <c r="H1628" s="11" t="s">
        <v>3792</v>
      </c>
      <c r="I1628" s="59"/>
      <c r="J1628" s="122"/>
      <c r="K1628" s="123"/>
      <c r="L1628" s="60"/>
      <c r="M1628" s="115"/>
      <c r="N1628" s="8"/>
      <c r="Q1628" s="8"/>
      <c r="R1628" s="99"/>
      <c r="S1628" s="27"/>
      <c r="T1628" s="27"/>
    </row>
    <row r="1629" spans="1:20" ht="13.4" customHeight="1" x14ac:dyDescent="1.1000000000000001">
      <c r="A1629" s="84">
        <v>303</v>
      </c>
      <c r="B1629" s="4" t="s">
        <v>3790</v>
      </c>
      <c r="C1629" s="10" t="s">
        <v>3694</v>
      </c>
      <c r="D1629" s="2">
        <v>2</v>
      </c>
      <c r="E1629" s="45" t="s">
        <v>3793</v>
      </c>
      <c r="F1629" s="25"/>
      <c r="G1629" s="47" t="s">
        <v>14</v>
      </c>
      <c r="H1629" s="11" t="s">
        <v>3794</v>
      </c>
      <c r="I1629" s="59"/>
      <c r="J1629" s="122"/>
      <c r="K1629" s="123"/>
      <c r="L1629" s="60"/>
      <c r="M1629" s="115"/>
      <c r="N1629" s="8"/>
      <c r="Q1629" s="8"/>
      <c r="R1629" s="99"/>
      <c r="S1629" s="27"/>
      <c r="T1629" s="27"/>
    </row>
    <row r="1630" spans="1:20" ht="13.4" customHeight="1" x14ac:dyDescent="1.1000000000000001">
      <c r="A1630" s="84">
        <v>302</v>
      </c>
      <c r="B1630" s="4" t="s">
        <v>3790</v>
      </c>
      <c r="C1630" s="10" t="s">
        <v>3694</v>
      </c>
      <c r="D1630" s="2">
        <v>1</v>
      </c>
      <c r="E1630" s="45" t="s">
        <v>3795</v>
      </c>
      <c r="F1630" s="25"/>
      <c r="G1630" s="47" t="s">
        <v>14</v>
      </c>
      <c r="H1630" s="11" t="s">
        <v>4566</v>
      </c>
      <c r="I1630" s="59"/>
      <c r="J1630" s="122"/>
      <c r="K1630" s="123"/>
      <c r="L1630" s="60"/>
      <c r="M1630" s="115"/>
      <c r="N1630" s="8"/>
      <c r="Q1630" s="8"/>
      <c r="R1630" s="99"/>
      <c r="S1630" s="27"/>
      <c r="T1630" s="27"/>
    </row>
    <row r="1631" spans="1:20" ht="13.4" customHeight="1" x14ac:dyDescent="1.1000000000000001">
      <c r="A1631" s="84">
        <v>301</v>
      </c>
      <c r="B1631" s="4" t="s">
        <v>3790</v>
      </c>
      <c r="C1631" s="10" t="s">
        <v>3796</v>
      </c>
      <c r="D1631" s="2">
        <v>27</v>
      </c>
      <c r="E1631" s="45" t="s">
        <v>3797</v>
      </c>
      <c r="F1631" s="25"/>
      <c r="G1631" s="47" t="s">
        <v>14</v>
      </c>
      <c r="H1631" s="11" t="s">
        <v>3798</v>
      </c>
      <c r="I1631" s="59"/>
      <c r="J1631" s="122"/>
      <c r="K1631" s="123"/>
      <c r="L1631" s="60"/>
      <c r="M1631" s="115"/>
      <c r="N1631" s="8"/>
      <c r="Q1631" s="8"/>
      <c r="R1631" s="99"/>
      <c r="S1631" s="27"/>
      <c r="T1631" s="27"/>
    </row>
    <row r="1632" spans="1:20" ht="13.4" customHeight="1" x14ac:dyDescent="1.1000000000000001">
      <c r="A1632" s="84">
        <v>300</v>
      </c>
      <c r="B1632" s="4" t="s">
        <v>3790</v>
      </c>
      <c r="C1632" s="10" t="s">
        <v>3796</v>
      </c>
      <c r="D1632" s="2">
        <v>26</v>
      </c>
      <c r="E1632" s="45" t="s">
        <v>3799</v>
      </c>
      <c r="F1632" s="25"/>
      <c r="G1632" s="47" t="s">
        <v>14</v>
      </c>
      <c r="H1632" s="11" t="s">
        <v>3800</v>
      </c>
      <c r="I1632" s="59"/>
      <c r="J1632" s="122"/>
      <c r="K1632" s="123"/>
      <c r="L1632" s="60"/>
      <c r="M1632" s="115"/>
      <c r="N1632" s="8"/>
      <c r="Q1632" s="8"/>
      <c r="R1632" s="99"/>
      <c r="S1632" s="27"/>
      <c r="T1632" s="27"/>
    </row>
    <row r="1633" spans="1:20" ht="13.4" customHeight="1" x14ac:dyDescent="1.1000000000000001">
      <c r="A1633" s="84">
        <v>299</v>
      </c>
      <c r="B1633" s="4" t="s">
        <v>3790</v>
      </c>
      <c r="C1633" s="10" t="s">
        <v>3796</v>
      </c>
      <c r="D1633" s="2">
        <v>25</v>
      </c>
      <c r="E1633" s="45" t="s">
        <v>3801</v>
      </c>
      <c r="F1633" s="25"/>
      <c r="G1633" s="47" t="s">
        <v>14</v>
      </c>
      <c r="H1633" s="11" t="s">
        <v>3802</v>
      </c>
      <c r="I1633" s="59"/>
      <c r="J1633" s="122"/>
      <c r="K1633" s="123"/>
      <c r="L1633" s="60"/>
      <c r="M1633" s="115"/>
      <c r="N1633" s="8"/>
      <c r="Q1633" s="8"/>
      <c r="R1633" s="99"/>
      <c r="S1633" s="27"/>
      <c r="T1633" s="27"/>
    </row>
    <row r="1634" spans="1:20" ht="13.4" customHeight="1" x14ac:dyDescent="1.1000000000000001">
      <c r="A1634" s="84">
        <v>298</v>
      </c>
      <c r="B1634" s="4" t="s">
        <v>3790</v>
      </c>
      <c r="C1634" s="10" t="s">
        <v>3796</v>
      </c>
      <c r="D1634" s="2">
        <v>24</v>
      </c>
      <c r="E1634" s="45" t="s">
        <v>3803</v>
      </c>
      <c r="F1634" s="25"/>
      <c r="G1634" s="47" t="s">
        <v>14</v>
      </c>
      <c r="H1634" s="11" t="s">
        <v>3804</v>
      </c>
      <c r="I1634" s="59"/>
      <c r="J1634" s="122"/>
      <c r="K1634" s="123"/>
      <c r="L1634" s="60"/>
      <c r="M1634" s="115"/>
      <c r="N1634" s="8"/>
      <c r="Q1634" s="8"/>
      <c r="R1634" s="99"/>
      <c r="S1634" s="27"/>
      <c r="T1634" s="27"/>
    </row>
    <row r="1635" spans="1:20" ht="13.4" customHeight="1" x14ac:dyDescent="1.1000000000000001">
      <c r="A1635" s="84">
        <v>297</v>
      </c>
      <c r="B1635" s="4" t="s">
        <v>3790</v>
      </c>
      <c r="C1635" s="10" t="s">
        <v>3796</v>
      </c>
      <c r="D1635" s="2">
        <v>23</v>
      </c>
      <c r="E1635" s="45" t="s">
        <v>3805</v>
      </c>
      <c r="F1635" s="25"/>
      <c r="G1635" s="47" t="s">
        <v>14</v>
      </c>
      <c r="H1635" s="11" t="s">
        <v>3806</v>
      </c>
      <c r="I1635" s="59"/>
      <c r="J1635" s="122"/>
      <c r="K1635" s="123"/>
      <c r="L1635" s="60"/>
      <c r="M1635" s="115"/>
      <c r="N1635" s="8"/>
      <c r="Q1635" s="8"/>
      <c r="R1635" s="99"/>
      <c r="S1635" s="27"/>
      <c r="T1635" s="27"/>
    </row>
    <row r="1636" spans="1:20" ht="13.4" customHeight="1" x14ac:dyDescent="1.1000000000000001">
      <c r="A1636" s="84">
        <v>296</v>
      </c>
      <c r="B1636" s="4" t="s">
        <v>3790</v>
      </c>
      <c r="C1636" s="10" t="s">
        <v>3796</v>
      </c>
      <c r="D1636" s="2">
        <v>22</v>
      </c>
      <c r="E1636" s="45" t="s">
        <v>3807</v>
      </c>
      <c r="F1636" s="25"/>
      <c r="G1636" s="35" t="s">
        <v>4363</v>
      </c>
      <c r="H1636" s="11" t="s">
        <v>3808</v>
      </c>
      <c r="I1636" s="59"/>
      <c r="J1636" s="122"/>
      <c r="K1636" s="123"/>
      <c r="L1636" s="60"/>
      <c r="M1636" s="115"/>
      <c r="N1636" s="8"/>
      <c r="Q1636" s="8"/>
      <c r="R1636" s="99"/>
      <c r="S1636" s="27"/>
      <c r="T1636" s="27"/>
    </row>
    <row r="1637" spans="1:20" ht="13.4" customHeight="1" x14ac:dyDescent="1.1000000000000001">
      <c r="A1637" s="84">
        <v>295</v>
      </c>
      <c r="B1637" s="4" t="s">
        <v>3790</v>
      </c>
      <c r="C1637" s="10" t="s">
        <v>3796</v>
      </c>
      <c r="D1637" s="2">
        <v>21</v>
      </c>
      <c r="E1637" s="45" t="s">
        <v>3809</v>
      </c>
      <c r="F1637" s="25"/>
      <c r="G1637" s="35" t="s">
        <v>4363</v>
      </c>
      <c r="H1637" s="11" t="s">
        <v>3810</v>
      </c>
      <c r="I1637" s="59"/>
      <c r="J1637" s="122"/>
      <c r="K1637" s="123"/>
      <c r="L1637" s="60"/>
      <c r="M1637" s="115"/>
      <c r="N1637" s="8"/>
      <c r="Q1637" s="8"/>
      <c r="R1637" s="99"/>
      <c r="S1637" s="27"/>
      <c r="T1637" s="27"/>
    </row>
    <row r="1638" spans="1:20" ht="13.4" customHeight="1" x14ac:dyDescent="1.1000000000000001">
      <c r="A1638" s="84">
        <v>294</v>
      </c>
      <c r="B1638" s="4" t="s">
        <v>3790</v>
      </c>
      <c r="C1638" s="10" t="s">
        <v>3796</v>
      </c>
      <c r="D1638" s="2">
        <v>20</v>
      </c>
      <c r="E1638" s="45" t="s">
        <v>3811</v>
      </c>
      <c r="F1638" s="25"/>
      <c r="G1638" s="35" t="s">
        <v>4363</v>
      </c>
      <c r="H1638" s="11" t="s">
        <v>4971</v>
      </c>
      <c r="I1638" s="59"/>
      <c r="J1638" s="122"/>
      <c r="K1638" s="123"/>
      <c r="L1638" s="60"/>
      <c r="M1638" s="115"/>
      <c r="N1638" s="8"/>
      <c r="Q1638" s="8"/>
      <c r="R1638" s="99"/>
      <c r="S1638" s="27"/>
      <c r="T1638" s="27"/>
    </row>
    <row r="1639" spans="1:20" ht="13.4" customHeight="1" x14ac:dyDescent="1.1000000000000001">
      <c r="A1639" s="84">
        <v>293</v>
      </c>
      <c r="B1639" s="4" t="s">
        <v>3790</v>
      </c>
      <c r="C1639" s="10" t="s">
        <v>3796</v>
      </c>
      <c r="D1639" s="2">
        <v>19</v>
      </c>
      <c r="E1639" s="45" t="s">
        <v>3812</v>
      </c>
      <c r="F1639" s="25"/>
      <c r="G1639" s="35" t="s">
        <v>4363</v>
      </c>
      <c r="H1639" s="11" t="s">
        <v>3813</v>
      </c>
      <c r="I1639" s="59"/>
      <c r="J1639" s="122"/>
      <c r="K1639" s="123"/>
      <c r="L1639" s="60"/>
      <c r="M1639" s="115"/>
      <c r="N1639" s="8"/>
      <c r="Q1639" s="8"/>
      <c r="R1639" s="99"/>
      <c r="S1639" s="27"/>
      <c r="T1639" s="27"/>
    </row>
    <row r="1640" spans="1:20" ht="13.4" customHeight="1" x14ac:dyDescent="1.1000000000000001">
      <c r="A1640" s="84">
        <v>292</v>
      </c>
      <c r="B1640" s="4" t="s">
        <v>3790</v>
      </c>
      <c r="C1640" s="10" t="s">
        <v>3796</v>
      </c>
      <c r="D1640" s="2">
        <v>18</v>
      </c>
      <c r="E1640" s="45" t="s">
        <v>3814</v>
      </c>
      <c r="F1640" s="25"/>
      <c r="G1640" s="35" t="s">
        <v>4363</v>
      </c>
      <c r="H1640" s="11" t="s">
        <v>3815</v>
      </c>
      <c r="I1640" s="59"/>
      <c r="J1640" s="122"/>
      <c r="K1640" s="123"/>
      <c r="L1640" s="60"/>
      <c r="M1640" s="115"/>
      <c r="N1640" s="8"/>
      <c r="Q1640" s="8"/>
      <c r="R1640" s="99"/>
      <c r="S1640" s="27"/>
      <c r="T1640" s="27"/>
    </row>
    <row r="1641" spans="1:20" ht="13.4" customHeight="1" x14ac:dyDescent="1.1000000000000001">
      <c r="A1641" s="84">
        <v>291</v>
      </c>
      <c r="B1641" s="4" t="s">
        <v>3790</v>
      </c>
      <c r="C1641" s="10" t="s">
        <v>3796</v>
      </c>
      <c r="D1641" s="2">
        <v>17</v>
      </c>
      <c r="E1641" s="45" t="s">
        <v>3816</v>
      </c>
      <c r="F1641" s="25"/>
      <c r="G1641" s="35" t="s">
        <v>4363</v>
      </c>
      <c r="H1641" s="11" t="s">
        <v>4970</v>
      </c>
      <c r="I1641" s="59"/>
      <c r="J1641" s="122"/>
      <c r="K1641" s="123"/>
      <c r="L1641" s="60"/>
      <c r="M1641" s="115"/>
      <c r="N1641" s="8"/>
      <c r="Q1641" s="8"/>
      <c r="R1641" s="99"/>
      <c r="S1641" s="27"/>
      <c r="T1641" s="27"/>
    </row>
    <row r="1642" spans="1:20" ht="13.4" customHeight="1" x14ac:dyDescent="1.1000000000000001">
      <c r="A1642" s="84">
        <v>290</v>
      </c>
      <c r="B1642" s="4" t="s">
        <v>3790</v>
      </c>
      <c r="C1642" s="10" t="s">
        <v>3796</v>
      </c>
      <c r="D1642" s="2">
        <v>16</v>
      </c>
      <c r="E1642" s="45" t="s">
        <v>3817</v>
      </c>
      <c r="F1642" s="25"/>
      <c r="G1642" s="35" t="s">
        <v>4363</v>
      </c>
      <c r="H1642" s="11" t="s">
        <v>3818</v>
      </c>
      <c r="I1642" s="59"/>
      <c r="J1642" s="122"/>
      <c r="K1642" s="123"/>
      <c r="L1642" s="60"/>
      <c r="M1642" s="115"/>
      <c r="N1642" s="8"/>
      <c r="Q1642" s="8"/>
      <c r="R1642" s="99"/>
      <c r="S1642" s="27"/>
      <c r="T1642" s="27"/>
    </row>
    <row r="1643" spans="1:20" ht="13.4" customHeight="1" x14ac:dyDescent="1.1000000000000001">
      <c r="A1643" s="84">
        <v>289</v>
      </c>
      <c r="B1643" s="4" t="s">
        <v>3790</v>
      </c>
      <c r="C1643" s="10" t="s">
        <v>3796</v>
      </c>
      <c r="D1643" s="2">
        <v>15</v>
      </c>
      <c r="E1643" s="45" t="s">
        <v>3819</v>
      </c>
      <c r="F1643" s="25"/>
      <c r="G1643" s="35" t="s">
        <v>4363</v>
      </c>
      <c r="H1643" s="11" t="s">
        <v>4584</v>
      </c>
      <c r="I1643" s="59"/>
      <c r="J1643" s="122"/>
      <c r="K1643" s="123"/>
      <c r="L1643" s="60"/>
      <c r="M1643" s="115"/>
      <c r="N1643" s="8"/>
      <c r="Q1643" s="8"/>
      <c r="R1643" s="99"/>
      <c r="S1643" s="27"/>
      <c r="T1643" s="27"/>
    </row>
    <row r="1644" spans="1:20" ht="13.4" customHeight="1" x14ac:dyDescent="1.1000000000000001">
      <c r="A1644" s="84">
        <v>288</v>
      </c>
      <c r="B1644" s="4" t="s">
        <v>3790</v>
      </c>
      <c r="C1644" s="10" t="s">
        <v>3796</v>
      </c>
      <c r="D1644" s="2">
        <v>14</v>
      </c>
      <c r="E1644" s="45" t="s">
        <v>3820</v>
      </c>
      <c r="F1644" s="25"/>
      <c r="G1644" s="35" t="s">
        <v>4363</v>
      </c>
      <c r="H1644" s="11" t="s">
        <v>4812</v>
      </c>
      <c r="I1644" s="59"/>
      <c r="J1644" s="122"/>
      <c r="K1644" s="123"/>
      <c r="L1644" s="60"/>
      <c r="M1644" s="115"/>
      <c r="N1644" s="8"/>
      <c r="Q1644" s="8"/>
      <c r="R1644" s="99"/>
      <c r="S1644" s="27"/>
      <c r="T1644" s="27"/>
    </row>
    <row r="1645" spans="1:20" ht="13.4" customHeight="1" x14ac:dyDescent="1.1000000000000001">
      <c r="A1645" s="84">
        <v>287</v>
      </c>
      <c r="B1645" s="4" t="s">
        <v>3790</v>
      </c>
      <c r="C1645" s="10" t="s">
        <v>3796</v>
      </c>
      <c r="D1645" s="2">
        <v>13</v>
      </c>
      <c r="E1645" s="45" t="s">
        <v>3821</v>
      </c>
      <c r="F1645" s="25"/>
      <c r="G1645" s="35" t="s">
        <v>4363</v>
      </c>
      <c r="H1645" s="11" t="s">
        <v>3822</v>
      </c>
      <c r="I1645" s="59"/>
      <c r="J1645" s="122"/>
      <c r="K1645" s="123"/>
      <c r="L1645" s="60"/>
      <c r="M1645" s="115"/>
      <c r="N1645" s="8"/>
      <c r="Q1645" s="8"/>
      <c r="R1645" s="99"/>
      <c r="S1645" s="27"/>
      <c r="T1645" s="27"/>
    </row>
    <row r="1646" spans="1:20" ht="13.4" customHeight="1" x14ac:dyDescent="1.1000000000000001">
      <c r="A1646" s="84">
        <v>286</v>
      </c>
      <c r="B1646" s="4" t="s">
        <v>3790</v>
      </c>
      <c r="C1646" s="10" t="s">
        <v>3796</v>
      </c>
      <c r="D1646" s="2">
        <v>12</v>
      </c>
      <c r="E1646" s="45" t="s">
        <v>3823</v>
      </c>
      <c r="F1646" s="25"/>
      <c r="G1646" s="35" t="s">
        <v>4363</v>
      </c>
      <c r="H1646" s="11" t="s">
        <v>3824</v>
      </c>
      <c r="I1646" s="59"/>
      <c r="J1646" s="122"/>
      <c r="K1646" s="123"/>
      <c r="L1646" s="60"/>
      <c r="M1646" s="115"/>
      <c r="N1646" s="8"/>
      <c r="Q1646" s="8"/>
      <c r="R1646" s="99"/>
      <c r="S1646" s="27"/>
      <c r="T1646" s="27"/>
    </row>
    <row r="1647" spans="1:20" ht="13.4" customHeight="1" x14ac:dyDescent="1.1000000000000001">
      <c r="A1647" s="84">
        <v>285</v>
      </c>
      <c r="B1647" s="4" t="s">
        <v>3790</v>
      </c>
      <c r="C1647" s="10" t="s">
        <v>3796</v>
      </c>
      <c r="D1647" s="2">
        <v>11</v>
      </c>
      <c r="E1647" s="45" t="s">
        <v>3825</v>
      </c>
      <c r="F1647" s="25"/>
      <c r="G1647" s="35" t="s">
        <v>4363</v>
      </c>
      <c r="H1647" s="11" t="s">
        <v>3826</v>
      </c>
      <c r="I1647" s="59"/>
      <c r="J1647" s="122"/>
      <c r="K1647" s="123"/>
      <c r="L1647" s="60"/>
      <c r="M1647" s="115"/>
      <c r="N1647" s="8"/>
      <c r="Q1647" s="8"/>
      <c r="R1647" s="99"/>
      <c r="S1647" s="27"/>
      <c r="T1647" s="27"/>
    </row>
    <row r="1648" spans="1:20" ht="13.4" customHeight="1" x14ac:dyDescent="1.1000000000000001">
      <c r="A1648" s="84">
        <v>284</v>
      </c>
      <c r="B1648" s="4" t="s">
        <v>3790</v>
      </c>
      <c r="C1648" s="10" t="s">
        <v>3796</v>
      </c>
      <c r="D1648" s="2">
        <v>10</v>
      </c>
      <c r="E1648" s="45" t="s">
        <v>3827</v>
      </c>
      <c r="F1648" s="25"/>
      <c r="G1648" s="35" t="s">
        <v>4363</v>
      </c>
      <c r="H1648" s="11" t="s">
        <v>3828</v>
      </c>
      <c r="I1648" s="59"/>
      <c r="J1648" s="122"/>
      <c r="K1648" s="123"/>
      <c r="L1648" s="60"/>
      <c r="M1648" s="115"/>
      <c r="N1648" s="8"/>
      <c r="Q1648" s="8"/>
      <c r="R1648" s="99"/>
      <c r="S1648" s="27"/>
      <c r="T1648" s="27"/>
    </row>
    <row r="1649" spans="1:20" ht="13.4" customHeight="1" x14ac:dyDescent="1.1000000000000001">
      <c r="A1649" s="84">
        <v>283</v>
      </c>
      <c r="B1649" s="4" t="s">
        <v>3790</v>
      </c>
      <c r="C1649" s="10" t="s">
        <v>3796</v>
      </c>
      <c r="D1649" s="2">
        <v>9</v>
      </c>
      <c r="E1649" s="45" t="s">
        <v>3829</v>
      </c>
      <c r="F1649" s="25"/>
      <c r="G1649" s="35" t="s">
        <v>4363</v>
      </c>
      <c r="H1649" s="11" t="s">
        <v>3830</v>
      </c>
      <c r="I1649" s="59"/>
      <c r="J1649" s="122"/>
      <c r="K1649" s="123"/>
      <c r="L1649" s="60"/>
      <c r="M1649" s="115"/>
      <c r="N1649" s="8"/>
      <c r="Q1649" s="8"/>
      <c r="R1649" s="99"/>
      <c r="S1649" s="27"/>
      <c r="T1649" s="27"/>
    </row>
    <row r="1650" spans="1:20" ht="13.4" customHeight="1" x14ac:dyDescent="1.1000000000000001">
      <c r="A1650" s="84">
        <v>282</v>
      </c>
      <c r="B1650" s="4" t="s">
        <v>3790</v>
      </c>
      <c r="C1650" s="10" t="s">
        <v>3796</v>
      </c>
      <c r="D1650" s="2">
        <v>8</v>
      </c>
      <c r="E1650" s="45" t="s">
        <v>3831</v>
      </c>
      <c r="F1650" s="25"/>
      <c r="G1650" s="35" t="s">
        <v>4363</v>
      </c>
      <c r="H1650" s="11" t="s">
        <v>3832</v>
      </c>
      <c r="I1650" s="59"/>
      <c r="J1650" s="122"/>
      <c r="K1650" s="123"/>
      <c r="L1650" s="60"/>
      <c r="M1650" s="115"/>
      <c r="N1650" s="8"/>
      <c r="Q1650" s="8"/>
      <c r="R1650" s="99"/>
      <c r="S1650" s="27"/>
      <c r="T1650" s="27"/>
    </row>
    <row r="1651" spans="1:20" ht="13.4" customHeight="1" x14ac:dyDescent="1.1000000000000001">
      <c r="A1651" s="84">
        <v>281</v>
      </c>
      <c r="B1651" s="4" t="s">
        <v>3790</v>
      </c>
      <c r="C1651" s="10" t="s">
        <v>3796</v>
      </c>
      <c r="D1651" s="2">
        <v>7</v>
      </c>
      <c r="E1651" s="45" t="s">
        <v>3833</v>
      </c>
      <c r="F1651" s="25"/>
      <c r="G1651" s="35" t="s">
        <v>4363</v>
      </c>
      <c r="H1651" s="11" t="s">
        <v>3834</v>
      </c>
      <c r="I1651" s="59"/>
      <c r="J1651" s="122"/>
      <c r="K1651" s="123"/>
      <c r="L1651" s="60"/>
      <c r="M1651" s="115"/>
      <c r="N1651" s="3" t="s">
        <v>15</v>
      </c>
      <c r="Q1651" s="3"/>
      <c r="R1651" s="3"/>
      <c r="S1651" s="27"/>
      <c r="T1651" s="27"/>
    </row>
    <row r="1652" spans="1:20" ht="13.4" customHeight="1" x14ac:dyDescent="1.1000000000000001">
      <c r="A1652" s="84">
        <v>280</v>
      </c>
      <c r="B1652" s="4" t="s">
        <v>3790</v>
      </c>
      <c r="C1652" s="10" t="s">
        <v>3796</v>
      </c>
      <c r="D1652" s="2">
        <v>6</v>
      </c>
      <c r="E1652" s="45" t="s">
        <v>3835</v>
      </c>
      <c r="F1652" s="25"/>
      <c r="G1652" s="35" t="s">
        <v>4363</v>
      </c>
      <c r="H1652" s="11" t="s">
        <v>3836</v>
      </c>
      <c r="I1652" s="59"/>
      <c r="J1652" s="122"/>
      <c r="K1652" s="123"/>
      <c r="L1652" s="60"/>
      <c r="M1652" s="115"/>
      <c r="N1652" s="8"/>
      <c r="Q1652" s="8"/>
      <c r="R1652" s="99"/>
      <c r="S1652" s="27"/>
      <c r="T1652" s="27"/>
    </row>
    <row r="1653" spans="1:20" ht="13.4" customHeight="1" x14ac:dyDescent="1.1000000000000001">
      <c r="A1653" s="84">
        <v>279</v>
      </c>
      <c r="B1653" s="4" t="s">
        <v>3790</v>
      </c>
      <c r="C1653" s="10" t="s">
        <v>3796</v>
      </c>
      <c r="D1653" s="2">
        <v>5</v>
      </c>
      <c r="E1653" s="45" t="s">
        <v>3837</v>
      </c>
      <c r="F1653" s="25"/>
      <c r="G1653" s="35" t="s">
        <v>4363</v>
      </c>
      <c r="H1653" s="11" t="s">
        <v>3838</v>
      </c>
      <c r="I1653" s="59"/>
      <c r="J1653" s="122"/>
      <c r="K1653" s="123"/>
      <c r="L1653" s="60"/>
      <c r="M1653" s="115"/>
      <c r="N1653" s="8"/>
      <c r="Q1653" s="8"/>
      <c r="R1653" s="99"/>
      <c r="S1653" s="27"/>
      <c r="T1653" s="27"/>
    </row>
    <row r="1654" spans="1:20" ht="13.4" customHeight="1" x14ac:dyDescent="1.1000000000000001">
      <c r="A1654" s="84">
        <v>278</v>
      </c>
      <c r="B1654" s="4" t="s">
        <v>3790</v>
      </c>
      <c r="C1654" s="10" t="s">
        <v>3796</v>
      </c>
      <c r="D1654" s="2">
        <v>4</v>
      </c>
      <c r="E1654" s="45" t="s">
        <v>3839</v>
      </c>
      <c r="F1654" s="25"/>
      <c r="G1654" s="35" t="s">
        <v>4363</v>
      </c>
      <c r="H1654" s="11" t="s">
        <v>3840</v>
      </c>
      <c r="I1654" s="59"/>
      <c r="J1654" s="122"/>
      <c r="K1654" s="123"/>
      <c r="L1654" s="60"/>
      <c r="M1654" s="115"/>
      <c r="N1654" s="8"/>
      <c r="Q1654" s="8"/>
      <c r="R1654" s="99"/>
      <c r="S1654" s="27"/>
      <c r="T1654" s="27"/>
    </row>
    <row r="1655" spans="1:20" ht="13.4" customHeight="1" x14ac:dyDescent="1.1000000000000001">
      <c r="A1655" s="84">
        <v>277</v>
      </c>
      <c r="B1655" s="4" t="s">
        <v>3790</v>
      </c>
      <c r="C1655" s="10" t="s">
        <v>3796</v>
      </c>
      <c r="D1655" s="2">
        <v>3</v>
      </c>
      <c r="E1655" s="45" t="s">
        <v>3841</v>
      </c>
      <c r="F1655" s="25"/>
      <c r="G1655" s="35" t="s">
        <v>4363</v>
      </c>
      <c r="H1655" s="11" t="s">
        <v>3842</v>
      </c>
      <c r="I1655" s="59"/>
      <c r="J1655" s="122"/>
      <c r="K1655" s="123"/>
      <c r="L1655" s="60"/>
      <c r="M1655" s="115"/>
      <c r="N1655" s="8"/>
      <c r="Q1655" s="8"/>
      <c r="R1655" s="99"/>
      <c r="S1655" s="27"/>
      <c r="T1655" s="27"/>
    </row>
    <row r="1656" spans="1:20" ht="13.4" customHeight="1" x14ac:dyDescent="1.1000000000000001">
      <c r="A1656" s="84">
        <v>276</v>
      </c>
      <c r="B1656" s="4" t="s">
        <v>3790</v>
      </c>
      <c r="C1656" s="10" t="s">
        <v>3796</v>
      </c>
      <c r="D1656" s="2">
        <v>2</v>
      </c>
      <c r="E1656" s="45" t="s">
        <v>3843</v>
      </c>
      <c r="F1656" s="25"/>
      <c r="G1656" s="35" t="s">
        <v>4363</v>
      </c>
      <c r="H1656" s="11" t="s">
        <v>3844</v>
      </c>
      <c r="I1656" s="59"/>
      <c r="J1656" s="122"/>
      <c r="K1656" s="123"/>
      <c r="L1656" s="60"/>
      <c r="M1656" s="115"/>
      <c r="N1656" s="8"/>
      <c r="Q1656" s="8"/>
      <c r="R1656" s="99"/>
      <c r="S1656" s="27"/>
      <c r="T1656" s="27"/>
    </row>
    <row r="1657" spans="1:20" ht="13.4" customHeight="1" x14ac:dyDescent="1.1000000000000001">
      <c r="A1657" s="84">
        <v>275</v>
      </c>
      <c r="B1657" s="4" t="s">
        <v>3790</v>
      </c>
      <c r="C1657" s="10" t="s">
        <v>3796</v>
      </c>
      <c r="D1657" s="2">
        <v>1</v>
      </c>
      <c r="E1657" s="45" t="s">
        <v>3845</v>
      </c>
      <c r="F1657" s="25"/>
      <c r="G1657" s="35" t="s">
        <v>4363</v>
      </c>
      <c r="H1657" s="11" t="s">
        <v>3846</v>
      </c>
      <c r="I1657" s="59"/>
      <c r="J1657" s="122"/>
      <c r="K1657" s="123"/>
      <c r="L1657" s="60"/>
      <c r="M1657" s="115"/>
      <c r="N1657" s="8"/>
      <c r="Q1657" s="8"/>
      <c r="R1657" s="99"/>
      <c r="S1657" s="27"/>
      <c r="T1657" s="27"/>
    </row>
    <row r="1658" spans="1:20" ht="13.4" customHeight="1" x14ac:dyDescent="1.1000000000000001">
      <c r="A1658" s="84">
        <v>274</v>
      </c>
      <c r="B1658" s="4" t="s">
        <v>3790</v>
      </c>
      <c r="C1658" s="10" t="s">
        <v>3847</v>
      </c>
      <c r="D1658" s="2">
        <v>29</v>
      </c>
      <c r="E1658" s="45" t="s">
        <v>3848</v>
      </c>
      <c r="F1658" s="25"/>
      <c r="G1658" s="35" t="s">
        <v>4363</v>
      </c>
      <c r="H1658" s="11" t="s">
        <v>3849</v>
      </c>
      <c r="I1658" s="59"/>
      <c r="J1658" s="122"/>
      <c r="K1658" s="123"/>
      <c r="L1658" s="60"/>
      <c r="M1658" s="115"/>
      <c r="N1658" s="8"/>
      <c r="Q1658" s="8"/>
      <c r="R1658" s="99"/>
      <c r="S1658" s="27"/>
      <c r="T1658" s="27"/>
    </row>
    <row r="1659" spans="1:20" ht="13.4" customHeight="1" x14ac:dyDescent="1.1000000000000001">
      <c r="A1659" s="84">
        <v>273</v>
      </c>
      <c r="B1659" s="4" t="s">
        <v>3790</v>
      </c>
      <c r="C1659" s="10" t="s">
        <v>3847</v>
      </c>
      <c r="D1659" s="2">
        <v>28</v>
      </c>
      <c r="E1659" s="45" t="s">
        <v>3850</v>
      </c>
      <c r="F1659" s="25"/>
      <c r="G1659" s="35" t="s">
        <v>4363</v>
      </c>
      <c r="H1659" s="11" t="s">
        <v>3851</v>
      </c>
      <c r="I1659" s="59"/>
      <c r="J1659" s="122"/>
      <c r="K1659" s="123"/>
      <c r="L1659" s="60"/>
      <c r="M1659" s="115"/>
      <c r="N1659" s="8"/>
      <c r="Q1659" s="8"/>
      <c r="R1659" s="99"/>
      <c r="S1659" s="27"/>
      <c r="T1659" s="27"/>
    </row>
    <row r="1660" spans="1:20" ht="13.4" customHeight="1" x14ac:dyDescent="1.1000000000000001">
      <c r="A1660" s="84">
        <v>272</v>
      </c>
      <c r="B1660" s="4" t="s">
        <v>3790</v>
      </c>
      <c r="C1660" s="10" t="s">
        <v>3847</v>
      </c>
      <c r="D1660" s="2">
        <v>27</v>
      </c>
      <c r="E1660" s="45" t="s">
        <v>3852</v>
      </c>
      <c r="F1660" s="25"/>
      <c r="G1660" s="35" t="s">
        <v>4363</v>
      </c>
      <c r="H1660" s="11" t="s">
        <v>3853</v>
      </c>
      <c r="I1660" s="59"/>
      <c r="J1660" s="122"/>
      <c r="K1660" s="123"/>
      <c r="L1660" s="60"/>
      <c r="M1660" s="115"/>
      <c r="N1660" s="8"/>
      <c r="Q1660" s="8"/>
      <c r="R1660" s="99"/>
      <c r="S1660" s="27"/>
      <c r="T1660" s="27"/>
    </row>
    <row r="1661" spans="1:20" ht="13.4" customHeight="1" x14ac:dyDescent="1.1000000000000001">
      <c r="A1661" s="84">
        <v>271</v>
      </c>
      <c r="B1661" s="4" t="s">
        <v>3790</v>
      </c>
      <c r="C1661" s="10" t="s">
        <v>3847</v>
      </c>
      <c r="D1661" s="2">
        <v>26</v>
      </c>
      <c r="E1661" s="45" t="s">
        <v>3854</v>
      </c>
      <c r="F1661" s="25"/>
      <c r="G1661" s="35" t="s">
        <v>4363</v>
      </c>
      <c r="H1661" s="11" t="s">
        <v>3855</v>
      </c>
      <c r="I1661" s="59"/>
      <c r="J1661" s="122"/>
      <c r="K1661" s="123"/>
      <c r="L1661" s="60"/>
      <c r="M1661" s="115"/>
      <c r="N1661" s="8"/>
      <c r="Q1661" s="8"/>
      <c r="R1661" s="99"/>
      <c r="S1661" s="27"/>
      <c r="T1661" s="27"/>
    </row>
    <row r="1662" spans="1:20" ht="13.4" customHeight="1" x14ac:dyDescent="1.1000000000000001">
      <c r="A1662" s="84">
        <v>270</v>
      </c>
      <c r="B1662" s="4" t="s">
        <v>3790</v>
      </c>
      <c r="C1662" s="10" t="s">
        <v>3847</v>
      </c>
      <c r="D1662" s="2">
        <v>25</v>
      </c>
      <c r="E1662" s="45" t="s">
        <v>3856</v>
      </c>
      <c r="F1662" s="25"/>
      <c r="G1662" s="35" t="s">
        <v>4363</v>
      </c>
      <c r="H1662" s="11" t="s">
        <v>3857</v>
      </c>
      <c r="I1662" s="59"/>
      <c r="J1662" s="122"/>
      <c r="K1662" s="123"/>
      <c r="L1662" s="60"/>
      <c r="M1662" s="115"/>
      <c r="N1662" s="8"/>
      <c r="Q1662" s="8"/>
      <c r="R1662" s="99"/>
      <c r="S1662" s="27"/>
      <c r="T1662" s="27"/>
    </row>
    <row r="1663" spans="1:20" ht="13.4" customHeight="1" x14ac:dyDescent="1.1000000000000001">
      <c r="A1663" s="84">
        <v>269</v>
      </c>
      <c r="B1663" s="4" t="s">
        <v>3790</v>
      </c>
      <c r="C1663" s="10" t="s">
        <v>3847</v>
      </c>
      <c r="D1663" s="2">
        <v>24</v>
      </c>
      <c r="E1663" s="45" t="s">
        <v>3858</v>
      </c>
      <c r="F1663" s="25"/>
      <c r="G1663" s="35" t="s">
        <v>4363</v>
      </c>
      <c r="H1663" s="11" t="s">
        <v>3859</v>
      </c>
      <c r="I1663" s="59"/>
      <c r="J1663" s="122"/>
      <c r="K1663" s="123"/>
      <c r="L1663" s="60"/>
      <c r="M1663" s="115"/>
      <c r="N1663" s="8"/>
      <c r="Q1663" s="8"/>
      <c r="R1663" s="99"/>
      <c r="S1663" s="27"/>
      <c r="T1663" s="27"/>
    </row>
    <row r="1664" spans="1:20" ht="13.4" customHeight="1" x14ac:dyDescent="1.1000000000000001">
      <c r="A1664" s="84">
        <v>268</v>
      </c>
      <c r="B1664" s="4" t="s">
        <v>3790</v>
      </c>
      <c r="C1664" s="10" t="s">
        <v>3847</v>
      </c>
      <c r="D1664" s="2">
        <v>23</v>
      </c>
      <c r="E1664" s="45" t="s">
        <v>3860</v>
      </c>
      <c r="F1664" s="25"/>
      <c r="G1664" s="35" t="s">
        <v>4363</v>
      </c>
      <c r="H1664" s="11" t="s">
        <v>3861</v>
      </c>
      <c r="I1664" s="59"/>
      <c r="J1664" s="122"/>
      <c r="K1664" s="123"/>
      <c r="L1664" s="60"/>
      <c r="M1664" s="115"/>
      <c r="N1664" s="8"/>
      <c r="Q1664" s="8"/>
      <c r="R1664" s="99"/>
      <c r="S1664" s="27"/>
      <c r="T1664" s="27"/>
    </row>
    <row r="1665" spans="1:20" ht="13.4" customHeight="1" x14ac:dyDescent="1.1000000000000001">
      <c r="A1665" s="84">
        <v>267</v>
      </c>
      <c r="B1665" s="4" t="s">
        <v>3790</v>
      </c>
      <c r="C1665" s="10" t="s">
        <v>3847</v>
      </c>
      <c r="D1665" s="2">
        <v>22</v>
      </c>
      <c r="E1665" s="45" t="s">
        <v>3862</v>
      </c>
      <c r="F1665" s="25"/>
      <c r="G1665" s="35" t="s">
        <v>4363</v>
      </c>
      <c r="H1665" s="11" t="s">
        <v>3863</v>
      </c>
      <c r="I1665" s="59"/>
      <c r="J1665" s="122"/>
      <c r="K1665" s="123"/>
      <c r="L1665" s="60"/>
      <c r="M1665" s="115"/>
      <c r="N1665" s="8"/>
      <c r="Q1665" s="8"/>
      <c r="R1665" s="99"/>
      <c r="S1665" s="27"/>
      <c r="T1665" s="27"/>
    </row>
    <row r="1666" spans="1:20" ht="13.4" customHeight="1" x14ac:dyDescent="1.1000000000000001">
      <c r="A1666" s="84">
        <v>266</v>
      </c>
      <c r="B1666" s="4" t="s">
        <v>3790</v>
      </c>
      <c r="C1666" s="10" t="s">
        <v>3847</v>
      </c>
      <c r="D1666" s="2">
        <v>21</v>
      </c>
      <c r="E1666" s="45" t="s">
        <v>3864</v>
      </c>
      <c r="F1666" s="25"/>
      <c r="G1666" s="35" t="s">
        <v>4363</v>
      </c>
      <c r="H1666" s="11" t="s">
        <v>3865</v>
      </c>
      <c r="I1666" s="59"/>
      <c r="J1666" s="122"/>
      <c r="K1666" s="123"/>
      <c r="L1666" s="60"/>
      <c r="M1666" s="115"/>
      <c r="N1666" s="8"/>
      <c r="Q1666" s="8"/>
      <c r="R1666" s="99"/>
      <c r="S1666" s="27"/>
      <c r="T1666" s="27"/>
    </row>
    <row r="1667" spans="1:20" ht="13.4" customHeight="1" x14ac:dyDescent="1.1000000000000001">
      <c r="A1667" s="84">
        <v>265</v>
      </c>
      <c r="B1667" s="4" t="s">
        <v>3790</v>
      </c>
      <c r="C1667" s="10" t="s">
        <v>3847</v>
      </c>
      <c r="D1667" s="2">
        <v>20</v>
      </c>
      <c r="E1667" s="45" t="s">
        <v>3866</v>
      </c>
      <c r="F1667" s="25"/>
      <c r="G1667" s="35" t="s">
        <v>4363</v>
      </c>
      <c r="H1667" s="11" t="s">
        <v>3867</v>
      </c>
      <c r="I1667" s="59"/>
      <c r="J1667" s="122"/>
      <c r="K1667" s="123"/>
      <c r="L1667" s="60"/>
      <c r="M1667" s="115"/>
      <c r="N1667" s="8"/>
      <c r="Q1667" s="8"/>
      <c r="R1667" s="99"/>
      <c r="S1667" s="27"/>
      <c r="T1667" s="27"/>
    </row>
    <row r="1668" spans="1:20" ht="13.4" customHeight="1" x14ac:dyDescent="1.1000000000000001">
      <c r="A1668" s="84">
        <v>264</v>
      </c>
      <c r="B1668" s="4" t="s">
        <v>3790</v>
      </c>
      <c r="C1668" s="10" t="s">
        <v>3847</v>
      </c>
      <c r="D1668" s="2">
        <v>19</v>
      </c>
      <c r="E1668" s="45" t="s">
        <v>3868</v>
      </c>
      <c r="F1668" s="25"/>
      <c r="G1668" s="35" t="s">
        <v>4363</v>
      </c>
      <c r="H1668" s="11" t="s">
        <v>3869</v>
      </c>
      <c r="I1668" s="59"/>
      <c r="J1668" s="122"/>
      <c r="K1668" s="123"/>
      <c r="L1668" s="60"/>
      <c r="M1668" s="115"/>
      <c r="N1668" s="8"/>
      <c r="Q1668" s="8"/>
      <c r="R1668" s="99"/>
      <c r="S1668" s="27"/>
      <c r="T1668" s="27"/>
    </row>
    <row r="1669" spans="1:20" ht="13.4" customHeight="1" x14ac:dyDescent="1.1000000000000001">
      <c r="A1669" s="84">
        <v>263</v>
      </c>
      <c r="B1669" s="4" t="s">
        <v>3790</v>
      </c>
      <c r="C1669" s="10" t="s">
        <v>3847</v>
      </c>
      <c r="D1669" s="2">
        <v>18</v>
      </c>
      <c r="E1669" s="45" t="s">
        <v>3870</v>
      </c>
      <c r="F1669" s="25"/>
      <c r="G1669" s="35" t="s">
        <v>4363</v>
      </c>
      <c r="H1669" s="11" t="s">
        <v>3871</v>
      </c>
      <c r="I1669" s="59"/>
      <c r="J1669" s="122"/>
      <c r="K1669" s="123"/>
      <c r="L1669" s="60"/>
      <c r="M1669" s="115"/>
      <c r="N1669" s="8"/>
      <c r="Q1669" s="8"/>
      <c r="R1669" s="99"/>
      <c r="S1669" s="27"/>
      <c r="T1669" s="27"/>
    </row>
    <row r="1670" spans="1:20" ht="13.4" customHeight="1" x14ac:dyDescent="1.1000000000000001">
      <c r="A1670" s="84">
        <v>262</v>
      </c>
      <c r="B1670" s="4" t="s">
        <v>3790</v>
      </c>
      <c r="C1670" s="10" t="s">
        <v>3847</v>
      </c>
      <c r="D1670" s="2">
        <v>17</v>
      </c>
      <c r="E1670" s="45" t="s">
        <v>3872</v>
      </c>
      <c r="F1670" s="25"/>
      <c r="G1670" s="35" t="s">
        <v>4363</v>
      </c>
      <c r="H1670" s="11" t="s">
        <v>3873</v>
      </c>
      <c r="I1670" s="59"/>
      <c r="J1670" s="122"/>
      <c r="K1670" s="123"/>
      <c r="L1670" s="60"/>
      <c r="M1670" s="115"/>
      <c r="N1670" s="8"/>
      <c r="Q1670" s="8"/>
      <c r="R1670" s="99"/>
      <c r="S1670" s="27"/>
      <c r="T1670" s="27"/>
    </row>
    <row r="1671" spans="1:20" ht="13.4" customHeight="1" x14ac:dyDescent="1.1000000000000001">
      <c r="A1671" s="84">
        <v>261</v>
      </c>
      <c r="B1671" s="4" t="s">
        <v>3790</v>
      </c>
      <c r="C1671" s="10" t="s">
        <v>3847</v>
      </c>
      <c r="D1671" s="2">
        <v>16</v>
      </c>
      <c r="E1671" s="45" t="s">
        <v>3874</v>
      </c>
      <c r="F1671" s="25"/>
      <c r="G1671" s="35" t="s">
        <v>4363</v>
      </c>
      <c r="H1671" s="11" t="s">
        <v>3875</v>
      </c>
      <c r="I1671" s="59"/>
      <c r="J1671" s="122"/>
      <c r="K1671" s="123"/>
      <c r="L1671" s="60"/>
      <c r="M1671" s="115"/>
      <c r="N1671" s="8"/>
      <c r="Q1671" s="8"/>
      <c r="R1671" s="99"/>
      <c r="S1671" s="27"/>
      <c r="T1671" s="27"/>
    </row>
    <row r="1672" spans="1:20" ht="13.4" customHeight="1" x14ac:dyDescent="1.1000000000000001">
      <c r="A1672" s="84">
        <v>260</v>
      </c>
      <c r="B1672" s="4" t="s">
        <v>3790</v>
      </c>
      <c r="C1672" s="10" t="s">
        <v>3847</v>
      </c>
      <c r="D1672" s="2">
        <v>15</v>
      </c>
      <c r="E1672" s="45" t="s">
        <v>3876</v>
      </c>
      <c r="F1672" s="25"/>
      <c r="G1672" s="35" t="s">
        <v>4363</v>
      </c>
      <c r="H1672" s="11" t="s">
        <v>3877</v>
      </c>
      <c r="I1672" s="59"/>
      <c r="J1672" s="122"/>
      <c r="K1672" s="123"/>
      <c r="L1672" s="60"/>
      <c r="M1672" s="115"/>
      <c r="N1672" s="8"/>
      <c r="Q1672" s="8"/>
      <c r="R1672" s="99"/>
      <c r="S1672" s="27"/>
      <c r="T1672" s="27"/>
    </row>
    <row r="1673" spans="1:20" ht="13.4" customHeight="1" x14ac:dyDescent="1.1000000000000001">
      <c r="A1673" s="84">
        <v>259</v>
      </c>
      <c r="B1673" s="4" t="s">
        <v>3790</v>
      </c>
      <c r="C1673" s="10" t="s">
        <v>3847</v>
      </c>
      <c r="D1673" s="2">
        <v>14</v>
      </c>
      <c r="E1673" s="45" t="s">
        <v>3878</v>
      </c>
      <c r="F1673" s="25"/>
      <c r="G1673" s="35" t="s">
        <v>4363</v>
      </c>
      <c r="H1673" s="11" t="s">
        <v>3879</v>
      </c>
      <c r="I1673" s="59"/>
      <c r="J1673" s="122"/>
      <c r="K1673" s="123"/>
      <c r="L1673" s="60"/>
      <c r="M1673" s="115"/>
      <c r="N1673" s="8"/>
      <c r="Q1673" s="8"/>
      <c r="R1673" s="99"/>
      <c r="S1673" s="27"/>
      <c r="T1673" s="27"/>
    </row>
    <row r="1674" spans="1:20" ht="13.4" customHeight="1" x14ac:dyDescent="1.1000000000000001">
      <c r="A1674" s="84">
        <v>258</v>
      </c>
      <c r="B1674" s="4" t="s">
        <v>3790</v>
      </c>
      <c r="C1674" s="10" t="s">
        <v>3847</v>
      </c>
      <c r="D1674" s="2">
        <v>13</v>
      </c>
      <c r="E1674" s="45" t="s">
        <v>3880</v>
      </c>
      <c r="F1674" s="25"/>
      <c r="G1674" s="35" t="s">
        <v>4363</v>
      </c>
      <c r="H1674" s="11" t="s">
        <v>3881</v>
      </c>
      <c r="I1674" s="59"/>
      <c r="J1674" s="122"/>
      <c r="K1674" s="123"/>
      <c r="L1674" s="60"/>
      <c r="M1674" s="115"/>
      <c r="N1674" s="8"/>
      <c r="Q1674" s="8"/>
      <c r="R1674" s="99"/>
      <c r="S1674" s="27"/>
      <c r="T1674" s="27"/>
    </row>
    <row r="1675" spans="1:20" ht="13.4" customHeight="1" x14ac:dyDescent="1.1000000000000001">
      <c r="A1675" s="84">
        <v>257</v>
      </c>
      <c r="B1675" s="4" t="s">
        <v>3790</v>
      </c>
      <c r="C1675" s="10" t="s">
        <v>3847</v>
      </c>
      <c r="D1675" s="2">
        <v>12</v>
      </c>
      <c r="E1675" s="45" t="s">
        <v>3882</v>
      </c>
      <c r="F1675" s="25"/>
      <c r="G1675" s="35" t="s">
        <v>4363</v>
      </c>
      <c r="H1675" s="11" t="s">
        <v>3883</v>
      </c>
      <c r="I1675" s="59"/>
      <c r="J1675" s="122"/>
      <c r="K1675" s="123"/>
      <c r="L1675" s="60"/>
      <c r="M1675" s="115"/>
      <c r="N1675" s="8"/>
      <c r="Q1675" s="8"/>
      <c r="R1675" s="99"/>
      <c r="S1675" s="27"/>
      <c r="T1675" s="27"/>
    </row>
    <row r="1676" spans="1:20" ht="13.4" customHeight="1" x14ac:dyDescent="1.1000000000000001">
      <c r="A1676" s="84">
        <v>256</v>
      </c>
      <c r="B1676" s="4" t="s">
        <v>3790</v>
      </c>
      <c r="C1676" s="10" t="s">
        <v>3847</v>
      </c>
      <c r="D1676" s="2">
        <v>11</v>
      </c>
      <c r="E1676" s="45" t="s">
        <v>3884</v>
      </c>
      <c r="F1676" s="25"/>
      <c r="G1676" s="35" t="s">
        <v>4363</v>
      </c>
      <c r="H1676" s="11" t="s">
        <v>3885</v>
      </c>
      <c r="I1676" s="59"/>
      <c r="J1676" s="122"/>
      <c r="K1676" s="123"/>
      <c r="L1676" s="60"/>
      <c r="M1676" s="115"/>
      <c r="N1676" s="8"/>
      <c r="Q1676" s="8"/>
      <c r="R1676" s="99"/>
      <c r="S1676" s="27"/>
      <c r="T1676" s="27"/>
    </row>
    <row r="1677" spans="1:20" ht="13.4" customHeight="1" x14ac:dyDescent="1.1000000000000001">
      <c r="A1677" s="84">
        <v>255</v>
      </c>
      <c r="B1677" s="4" t="s">
        <v>3790</v>
      </c>
      <c r="C1677" s="10" t="s">
        <v>3847</v>
      </c>
      <c r="D1677" s="2">
        <v>10</v>
      </c>
      <c r="E1677" s="45" t="s">
        <v>3886</v>
      </c>
      <c r="F1677" s="25"/>
      <c r="G1677" s="35" t="s">
        <v>4363</v>
      </c>
      <c r="H1677" s="11" t="s">
        <v>3887</v>
      </c>
      <c r="I1677" s="59"/>
      <c r="J1677" s="122"/>
      <c r="K1677" s="123"/>
      <c r="L1677" s="60"/>
      <c r="M1677" s="115"/>
      <c r="N1677" s="8"/>
      <c r="Q1677" s="8"/>
      <c r="R1677" s="99"/>
      <c r="S1677" s="27"/>
      <c r="T1677" s="27"/>
    </row>
    <row r="1678" spans="1:20" ht="13.4" customHeight="1" x14ac:dyDescent="1.1000000000000001">
      <c r="A1678" s="84">
        <v>254</v>
      </c>
      <c r="B1678" s="4" t="s">
        <v>3790</v>
      </c>
      <c r="C1678" s="10" t="s">
        <v>3847</v>
      </c>
      <c r="D1678" s="2">
        <v>9</v>
      </c>
      <c r="E1678" s="45" t="s">
        <v>3888</v>
      </c>
      <c r="F1678" s="25"/>
      <c r="G1678" s="35" t="s">
        <v>4363</v>
      </c>
      <c r="H1678" s="11" t="s">
        <v>3889</v>
      </c>
      <c r="I1678" s="59"/>
      <c r="J1678" s="122"/>
      <c r="K1678" s="123"/>
      <c r="L1678" s="60"/>
      <c r="M1678" s="115"/>
      <c r="N1678" s="8"/>
      <c r="Q1678" s="8"/>
      <c r="R1678" s="99"/>
      <c r="S1678" s="27"/>
      <c r="T1678" s="27"/>
    </row>
    <row r="1679" spans="1:20" ht="13.4" customHeight="1" x14ac:dyDescent="1.1000000000000001">
      <c r="A1679" s="84">
        <v>253</v>
      </c>
      <c r="B1679" s="4" t="s">
        <v>3790</v>
      </c>
      <c r="C1679" s="10" t="s">
        <v>3847</v>
      </c>
      <c r="D1679" s="2">
        <v>8</v>
      </c>
      <c r="E1679" s="45" t="s">
        <v>3890</v>
      </c>
      <c r="F1679" s="25"/>
      <c r="G1679" s="35" t="s">
        <v>4363</v>
      </c>
      <c r="H1679" s="11" t="s">
        <v>3891</v>
      </c>
      <c r="I1679" s="59"/>
      <c r="J1679" s="122"/>
      <c r="K1679" s="123"/>
      <c r="L1679" s="60"/>
      <c r="M1679" s="115"/>
      <c r="N1679" s="8"/>
      <c r="Q1679" s="8"/>
      <c r="R1679" s="99"/>
      <c r="S1679" s="27"/>
      <c r="T1679" s="27"/>
    </row>
    <row r="1680" spans="1:20" ht="13.4" customHeight="1" x14ac:dyDescent="1.1000000000000001">
      <c r="A1680" s="84">
        <v>252</v>
      </c>
      <c r="B1680" s="4" t="s">
        <v>3790</v>
      </c>
      <c r="C1680" s="10" t="s">
        <v>3847</v>
      </c>
      <c r="D1680" s="2">
        <v>7</v>
      </c>
      <c r="E1680" s="45" t="s">
        <v>3892</v>
      </c>
      <c r="F1680" s="25"/>
      <c r="G1680" s="35" t="s">
        <v>4363</v>
      </c>
      <c r="H1680" s="11" t="s">
        <v>3893</v>
      </c>
      <c r="I1680" s="59"/>
      <c r="J1680" s="122"/>
      <c r="K1680" s="123"/>
      <c r="L1680" s="60"/>
      <c r="M1680" s="115"/>
      <c r="N1680" s="8"/>
      <c r="Q1680" s="8"/>
      <c r="R1680" s="99"/>
      <c r="S1680" s="27"/>
      <c r="T1680" s="27"/>
    </row>
    <row r="1681" spans="1:20" ht="13.4" customHeight="1" x14ac:dyDescent="1.1000000000000001">
      <c r="A1681" s="84">
        <v>251</v>
      </c>
      <c r="B1681" s="4" t="s">
        <v>3790</v>
      </c>
      <c r="C1681" s="10" t="s">
        <v>3847</v>
      </c>
      <c r="D1681" s="2">
        <v>6</v>
      </c>
      <c r="E1681" s="45" t="s">
        <v>3894</v>
      </c>
      <c r="F1681" s="25"/>
      <c r="G1681" s="35" t="s">
        <v>4363</v>
      </c>
      <c r="H1681" s="11" t="s">
        <v>3895</v>
      </c>
      <c r="I1681" s="59"/>
      <c r="J1681" s="122"/>
      <c r="K1681" s="123"/>
      <c r="L1681" s="60"/>
      <c r="M1681" s="115"/>
      <c r="N1681" s="8"/>
      <c r="Q1681" s="8"/>
      <c r="R1681" s="99"/>
      <c r="S1681" s="27"/>
      <c r="T1681" s="27"/>
    </row>
    <row r="1682" spans="1:20" ht="13.4" customHeight="1" x14ac:dyDescent="1.1000000000000001">
      <c r="A1682" s="84">
        <v>250</v>
      </c>
      <c r="B1682" s="4" t="s">
        <v>3790</v>
      </c>
      <c r="C1682" s="10" t="s">
        <v>3847</v>
      </c>
      <c r="D1682" s="2">
        <v>5</v>
      </c>
      <c r="E1682" s="45" t="s">
        <v>3896</v>
      </c>
      <c r="F1682" s="25"/>
      <c r="G1682" s="35" t="s">
        <v>4363</v>
      </c>
      <c r="H1682" s="11" t="s">
        <v>3897</v>
      </c>
      <c r="I1682" s="59"/>
      <c r="J1682" s="122"/>
      <c r="K1682" s="123"/>
      <c r="L1682" s="60"/>
      <c r="M1682" s="115"/>
      <c r="N1682" s="8"/>
      <c r="Q1682" s="8"/>
      <c r="R1682" s="99"/>
      <c r="S1682" s="27"/>
      <c r="T1682" s="27"/>
    </row>
    <row r="1683" spans="1:20" ht="13.4" customHeight="1" x14ac:dyDescent="1.1000000000000001">
      <c r="A1683" s="84">
        <v>249</v>
      </c>
      <c r="B1683" s="4" t="s">
        <v>3790</v>
      </c>
      <c r="C1683" s="10" t="s">
        <v>3847</v>
      </c>
      <c r="D1683" s="2">
        <v>4</v>
      </c>
      <c r="E1683" s="45" t="s">
        <v>3898</v>
      </c>
      <c r="F1683" s="25"/>
      <c r="G1683" s="35" t="s">
        <v>4363</v>
      </c>
      <c r="H1683" s="11" t="s">
        <v>3899</v>
      </c>
      <c r="I1683" s="59"/>
      <c r="J1683" s="122"/>
      <c r="K1683" s="123"/>
      <c r="L1683" s="60"/>
      <c r="M1683" s="115"/>
      <c r="N1683" s="8"/>
      <c r="Q1683" s="8"/>
      <c r="R1683" s="99"/>
      <c r="S1683" s="27"/>
      <c r="T1683" s="27"/>
    </row>
    <row r="1684" spans="1:20" ht="13.4" customHeight="1" x14ac:dyDescent="1.1000000000000001">
      <c r="A1684" s="84">
        <v>248</v>
      </c>
      <c r="B1684" s="4" t="s">
        <v>3790</v>
      </c>
      <c r="C1684" s="10" t="s">
        <v>3847</v>
      </c>
      <c r="D1684" s="2">
        <v>3</v>
      </c>
      <c r="E1684" s="45" t="s">
        <v>3900</v>
      </c>
      <c r="F1684" s="25"/>
      <c r="G1684" s="35" t="s">
        <v>4363</v>
      </c>
      <c r="H1684" s="11" t="s">
        <v>3901</v>
      </c>
      <c r="I1684" s="59"/>
      <c r="J1684" s="122"/>
      <c r="K1684" s="123"/>
      <c r="L1684" s="60"/>
      <c r="M1684" s="115"/>
      <c r="N1684" s="8"/>
      <c r="Q1684" s="8"/>
      <c r="R1684" s="99"/>
      <c r="S1684" s="27"/>
      <c r="T1684" s="27"/>
    </row>
    <row r="1685" spans="1:20" ht="13.4" customHeight="1" x14ac:dyDescent="1.1000000000000001">
      <c r="A1685" s="84">
        <v>247</v>
      </c>
      <c r="B1685" s="4" t="s">
        <v>3790</v>
      </c>
      <c r="C1685" s="10" t="s">
        <v>3847</v>
      </c>
      <c r="D1685" s="2">
        <v>2</v>
      </c>
      <c r="E1685" s="45" t="s">
        <v>3902</v>
      </c>
      <c r="F1685" s="25"/>
      <c r="G1685" s="35" t="s">
        <v>4363</v>
      </c>
      <c r="H1685" s="11" t="s">
        <v>3903</v>
      </c>
      <c r="I1685" s="59"/>
      <c r="J1685" s="122"/>
      <c r="K1685" s="123"/>
      <c r="L1685" s="60"/>
      <c r="M1685" s="115"/>
      <c r="N1685" s="8"/>
      <c r="Q1685" s="8"/>
      <c r="R1685" s="99"/>
      <c r="S1685" s="27"/>
      <c r="T1685" s="27"/>
    </row>
    <row r="1686" spans="1:20" ht="13.4" customHeight="1" x14ac:dyDescent="1.1000000000000001">
      <c r="A1686" s="84">
        <v>246</v>
      </c>
      <c r="B1686" s="4" t="s">
        <v>3790</v>
      </c>
      <c r="C1686" s="10" t="s">
        <v>3847</v>
      </c>
      <c r="D1686" s="2">
        <v>1</v>
      </c>
      <c r="E1686" s="45" t="s">
        <v>3904</v>
      </c>
      <c r="F1686" s="25"/>
      <c r="G1686" s="35" t="s">
        <v>4363</v>
      </c>
      <c r="H1686" s="11" t="s">
        <v>3905</v>
      </c>
      <c r="I1686" s="59"/>
      <c r="J1686" s="122"/>
      <c r="K1686" s="123"/>
      <c r="L1686" s="60"/>
      <c r="M1686" s="115"/>
      <c r="N1686" s="8"/>
      <c r="Q1686" s="8"/>
      <c r="R1686" s="99"/>
      <c r="S1686" s="27"/>
      <c r="T1686" s="27"/>
    </row>
    <row r="1687" spans="1:20" ht="13.4" customHeight="1" x14ac:dyDescent="1.1000000000000001">
      <c r="A1687" s="84">
        <v>245</v>
      </c>
      <c r="B1687" s="4" t="s">
        <v>3790</v>
      </c>
      <c r="C1687" s="10" t="s">
        <v>3906</v>
      </c>
      <c r="D1687" s="2">
        <v>29</v>
      </c>
      <c r="E1687" s="45" t="s">
        <v>3907</v>
      </c>
      <c r="F1687" s="25"/>
      <c r="G1687" s="35" t="s">
        <v>4363</v>
      </c>
      <c r="H1687" s="11" t="s">
        <v>3908</v>
      </c>
      <c r="I1687" s="59"/>
      <c r="J1687" s="122"/>
      <c r="K1687" s="123"/>
      <c r="L1687" s="60"/>
      <c r="M1687" s="115"/>
      <c r="N1687" s="8"/>
      <c r="Q1687" s="8"/>
      <c r="R1687" s="99"/>
      <c r="S1687" s="27"/>
      <c r="T1687" s="27"/>
    </row>
    <row r="1688" spans="1:20" ht="13.4" customHeight="1" x14ac:dyDescent="1.1000000000000001">
      <c r="A1688" s="84">
        <v>244</v>
      </c>
      <c r="B1688" s="4" t="s">
        <v>3790</v>
      </c>
      <c r="C1688" s="10" t="s">
        <v>3906</v>
      </c>
      <c r="D1688" s="2">
        <v>28</v>
      </c>
      <c r="E1688" s="45" t="s">
        <v>3909</v>
      </c>
      <c r="F1688" s="25"/>
      <c r="G1688" s="35" t="s">
        <v>4363</v>
      </c>
      <c r="H1688" s="11" t="s">
        <v>3910</v>
      </c>
      <c r="I1688" s="59"/>
      <c r="J1688" s="122"/>
      <c r="K1688" s="123"/>
      <c r="L1688" s="60"/>
      <c r="M1688" s="115"/>
      <c r="N1688" s="8"/>
      <c r="Q1688" s="8"/>
      <c r="R1688" s="99"/>
      <c r="S1688" s="27"/>
      <c r="T1688" s="27"/>
    </row>
    <row r="1689" spans="1:20" ht="13.4" customHeight="1" x14ac:dyDescent="1.1000000000000001">
      <c r="A1689" s="84">
        <v>243</v>
      </c>
      <c r="B1689" s="4" t="s">
        <v>3790</v>
      </c>
      <c r="C1689" s="10" t="s">
        <v>3906</v>
      </c>
      <c r="D1689" s="2">
        <v>27</v>
      </c>
      <c r="E1689" s="45" t="s">
        <v>3911</v>
      </c>
      <c r="F1689" s="25"/>
      <c r="G1689" s="35" t="s">
        <v>4363</v>
      </c>
      <c r="H1689" s="11" t="s">
        <v>3912</v>
      </c>
      <c r="I1689" s="59"/>
      <c r="J1689" s="122"/>
      <c r="K1689" s="123"/>
      <c r="L1689" s="60"/>
      <c r="M1689" s="115"/>
      <c r="N1689" s="8"/>
      <c r="Q1689" s="8"/>
      <c r="R1689" s="99"/>
      <c r="S1689" s="27"/>
      <c r="T1689" s="27"/>
    </row>
    <row r="1690" spans="1:20" ht="13.4" customHeight="1" x14ac:dyDescent="1.1000000000000001">
      <c r="A1690" s="84">
        <v>242</v>
      </c>
      <c r="B1690" s="4" t="s">
        <v>3790</v>
      </c>
      <c r="C1690" s="10" t="s">
        <v>3906</v>
      </c>
      <c r="D1690" s="2">
        <v>26</v>
      </c>
      <c r="E1690" s="45" t="s">
        <v>3913</v>
      </c>
      <c r="F1690" s="25"/>
      <c r="G1690" s="35" t="s">
        <v>4363</v>
      </c>
      <c r="H1690" s="11" t="s">
        <v>3914</v>
      </c>
      <c r="I1690" s="59"/>
      <c r="J1690" s="122"/>
      <c r="K1690" s="123"/>
      <c r="L1690" s="60"/>
      <c r="M1690" s="115"/>
      <c r="N1690" s="8"/>
      <c r="Q1690" s="8"/>
      <c r="R1690" s="99"/>
      <c r="S1690" s="27"/>
      <c r="T1690" s="27"/>
    </row>
    <row r="1691" spans="1:20" ht="13.4" customHeight="1" x14ac:dyDescent="1.1000000000000001">
      <c r="A1691" s="84">
        <v>241</v>
      </c>
      <c r="B1691" s="4" t="s">
        <v>3790</v>
      </c>
      <c r="C1691" s="10" t="s">
        <v>3906</v>
      </c>
      <c r="D1691" s="2">
        <v>25</v>
      </c>
      <c r="E1691" s="45" t="s">
        <v>3915</v>
      </c>
      <c r="F1691" s="25"/>
      <c r="G1691" s="35" t="s">
        <v>4363</v>
      </c>
      <c r="H1691" s="11" t="s">
        <v>3916</v>
      </c>
      <c r="I1691" s="59"/>
      <c r="J1691" s="122"/>
      <c r="K1691" s="123"/>
      <c r="L1691" s="60"/>
      <c r="M1691" s="115"/>
      <c r="N1691" s="8"/>
      <c r="Q1691" s="8"/>
      <c r="R1691" s="99"/>
      <c r="S1691" s="27"/>
      <c r="T1691" s="27"/>
    </row>
    <row r="1692" spans="1:20" ht="13.4" customHeight="1" x14ac:dyDescent="1.1000000000000001">
      <c r="A1692" s="84">
        <v>240</v>
      </c>
      <c r="B1692" s="4" t="s">
        <v>3790</v>
      </c>
      <c r="C1692" s="10" t="s">
        <v>3906</v>
      </c>
      <c r="D1692" s="2">
        <v>24</v>
      </c>
      <c r="E1692" s="45" t="s">
        <v>3917</v>
      </c>
      <c r="F1692" s="25"/>
      <c r="G1692" s="35" t="s">
        <v>4363</v>
      </c>
      <c r="H1692" s="11" t="s">
        <v>3918</v>
      </c>
      <c r="I1692" s="59"/>
      <c r="J1692" s="122"/>
      <c r="K1692" s="123"/>
      <c r="L1692" s="60"/>
      <c r="M1692" s="115"/>
      <c r="N1692" s="8"/>
      <c r="Q1692" s="8"/>
      <c r="R1692" s="99"/>
      <c r="S1692" s="27"/>
      <c r="T1692" s="27"/>
    </row>
    <row r="1693" spans="1:20" ht="13.4" customHeight="1" x14ac:dyDescent="1.1000000000000001">
      <c r="A1693" s="84">
        <v>239</v>
      </c>
      <c r="B1693" s="4" t="s">
        <v>3790</v>
      </c>
      <c r="C1693" s="10" t="s">
        <v>3906</v>
      </c>
      <c r="D1693" s="2">
        <v>23</v>
      </c>
      <c r="E1693" s="45" t="s">
        <v>3919</v>
      </c>
      <c r="F1693" s="25"/>
      <c r="G1693" s="35" t="s">
        <v>4363</v>
      </c>
      <c r="H1693" s="11" t="s">
        <v>3920</v>
      </c>
      <c r="I1693" s="59"/>
      <c r="J1693" s="122"/>
      <c r="K1693" s="123"/>
      <c r="L1693" s="60"/>
      <c r="M1693" s="115"/>
      <c r="N1693" s="8"/>
      <c r="Q1693" s="8"/>
      <c r="R1693" s="99"/>
      <c r="S1693" s="27"/>
      <c r="T1693" s="27"/>
    </row>
    <row r="1694" spans="1:20" ht="13.4" customHeight="1" x14ac:dyDescent="1.1000000000000001">
      <c r="A1694" s="84">
        <v>238</v>
      </c>
      <c r="B1694" s="4" t="s">
        <v>3790</v>
      </c>
      <c r="C1694" s="10" t="s">
        <v>3906</v>
      </c>
      <c r="D1694" s="2">
        <v>22</v>
      </c>
      <c r="E1694" s="45" t="s">
        <v>3921</v>
      </c>
      <c r="F1694" s="25"/>
      <c r="G1694" s="35" t="s">
        <v>4363</v>
      </c>
      <c r="H1694" s="11" t="s">
        <v>3922</v>
      </c>
      <c r="I1694" s="59"/>
      <c r="J1694" s="122"/>
      <c r="K1694" s="123"/>
      <c r="L1694" s="60"/>
      <c r="M1694" s="115"/>
      <c r="N1694" s="8"/>
      <c r="Q1694" s="8"/>
      <c r="R1694" s="99"/>
      <c r="S1694" s="27"/>
      <c r="T1694" s="27"/>
    </row>
    <row r="1695" spans="1:20" ht="13.4" customHeight="1" x14ac:dyDescent="1.1000000000000001">
      <c r="A1695" s="84">
        <v>237</v>
      </c>
      <c r="B1695" s="4" t="s">
        <v>3790</v>
      </c>
      <c r="C1695" s="10" t="s">
        <v>3906</v>
      </c>
      <c r="D1695" s="2">
        <v>21</v>
      </c>
      <c r="E1695" s="45" t="s">
        <v>3923</v>
      </c>
      <c r="F1695" s="25"/>
      <c r="G1695" s="35" t="s">
        <v>4363</v>
      </c>
      <c r="H1695" s="11" t="s">
        <v>3924</v>
      </c>
      <c r="I1695" s="59"/>
      <c r="J1695" s="122"/>
      <c r="K1695" s="123"/>
      <c r="L1695" s="60"/>
      <c r="M1695" s="115"/>
      <c r="N1695" s="8"/>
      <c r="Q1695" s="8"/>
      <c r="R1695" s="99"/>
      <c r="S1695" s="27"/>
      <c r="T1695" s="27"/>
    </row>
    <row r="1696" spans="1:20" ht="13.4" customHeight="1" x14ac:dyDescent="1.1000000000000001">
      <c r="A1696" s="84">
        <v>236</v>
      </c>
      <c r="B1696" s="4" t="s">
        <v>3790</v>
      </c>
      <c r="C1696" s="10" t="s">
        <v>3906</v>
      </c>
      <c r="D1696" s="2">
        <v>20</v>
      </c>
      <c r="E1696" s="45" t="s">
        <v>3925</v>
      </c>
      <c r="F1696" s="25"/>
      <c r="G1696" s="35" t="s">
        <v>4363</v>
      </c>
      <c r="H1696" s="11" t="s">
        <v>4595</v>
      </c>
      <c r="I1696" s="59"/>
      <c r="J1696" s="122"/>
      <c r="K1696" s="123"/>
      <c r="L1696" s="60"/>
      <c r="M1696" s="115"/>
      <c r="N1696" s="8"/>
      <c r="Q1696" s="8"/>
      <c r="R1696" s="99"/>
      <c r="S1696" s="27"/>
      <c r="T1696" s="27"/>
    </row>
    <row r="1697" spans="1:20" ht="13.4" customHeight="1" x14ac:dyDescent="1.1000000000000001">
      <c r="A1697" s="84">
        <v>235</v>
      </c>
      <c r="B1697" s="4" t="s">
        <v>3790</v>
      </c>
      <c r="C1697" s="10" t="s">
        <v>3906</v>
      </c>
      <c r="D1697" s="2">
        <v>19</v>
      </c>
      <c r="E1697" s="45" t="s">
        <v>3926</v>
      </c>
      <c r="F1697" s="25"/>
      <c r="G1697" s="35" t="s">
        <v>4363</v>
      </c>
      <c r="H1697" s="11" t="s">
        <v>4594</v>
      </c>
      <c r="I1697" s="59"/>
      <c r="J1697" s="122"/>
      <c r="K1697" s="123"/>
      <c r="L1697" s="60"/>
      <c r="M1697" s="115"/>
      <c r="N1697" s="8"/>
      <c r="Q1697" s="8"/>
      <c r="R1697" s="99"/>
      <c r="S1697" s="27"/>
      <c r="T1697" s="27"/>
    </row>
    <row r="1698" spans="1:20" ht="13.4" customHeight="1" x14ac:dyDescent="1.1000000000000001">
      <c r="A1698" s="84">
        <v>234</v>
      </c>
      <c r="B1698" s="4" t="s">
        <v>3790</v>
      </c>
      <c r="C1698" s="10" t="s">
        <v>3906</v>
      </c>
      <c r="D1698" s="2">
        <v>18</v>
      </c>
      <c r="E1698" s="45" t="s">
        <v>3927</v>
      </c>
      <c r="F1698" s="25"/>
      <c r="G1698" s="35" t="s">
        <v>4363</v>
      </c>
      <c r="H1698" s="11" t="s">
        <v>3928</v>
      </c>
      <c r="I1698" s="59"/>
      <c r="J1698" s="122"/>
      <c r="K1698" s="123"/>
      <c r="L1698" s="60"/>
      <c r="M1698" s="115"/>
      <c r="N1698" s="8"/>
      <c r="Q1698" s="8"/>
      <c r="R1698" s="99"/>
      <c r="S1698" s="27"/>
      <c r="T1698" s="27"/>
    </row>
    <row r="1699" spans="1:20" ht="13.4" customHeight="1" x14ac:dyDescent="1.1000000000000001">
      <c r="A1699" s="84">
        <v>233</v>
      </c>
      <c r="B1699" s="4" t="s">
        <v>3790</v>
      </c>
      <c r="C1699" s="10" t="s">
        <v>3906</v>
      </c>
      <c r="D1699" s="2">
        <v>17</v>
      </c>
      <c r="E1699" s="45" t="s">
        <v>3929</v>
      </c>
      <c r="F1699" s="25"/>
      <c r="G1699" s="35" t="s">
        <v>4363</v>
      </c>
      <c r="H1699" s="11" t="s">
        <v>3930</v>
      </c>
      <c r="I1699" s="59"/>
      <c r="J1699" s="122"/>
      <c r="K1699" s="123"/>
      <c r="L1699" s="60"/>
      <c r="M1699" s="115"/>
      <c r="N1699" s="8"/>
      <c r="Q1699" s="8"/>
      <c r="R1699" s="99"/>
      <c r="S1699" s="27"/>
      <c r="T1699" s="27"/>
    </row>
    <row r="1700" spans="1:20" ht="13.4" customHeight="1" x14ac:dyDescent="1.1000000000000001">
      <c r="A1700" s="84">
        <v>232</v>
      </c>
      <c r="B1700" s="4" t="s">
        <v>3790</v>
      </c>
      <c r="C1700" s="10" t="s">
        <v>3906</v>
      </c>
      <c r="D1700" s="2">
        <v>16</v>
      </c>
      <c r="E1700" s="45" t="s">
        <v>3931</v>
      </c>
      <c r="F1700" s="25"/>
      <c r="G1700" s="35" t="s">
        <v>4363</v>
      </c>
      <c r="H1700" s="11" t="s">
        <v>3932</v>
      </c>
      <c r="I1700" s="59"/>
      <c r="J1700" s="122"/>
      <c r="K1700" s="123"/>
      <c r="L1700" s="60"/>
      <c r="M1700" s="115"/>
      <c r="N1700" s="8"/>
      <c r="Q1700" s="8"/>
      <c r="R1700" s="99"/>
      <c r="S1700" s="27"/>
      <c r="T1700" s="27"/>
    </row>
    <row r="1701" spans="1:20" ht="13.4" customHeight="1" x14ac:dyDescent="1.1000000000000001">
      <c r="A1701" s="84">
        <v>231</v>
      </c>
      <c r="B1701" s="4" t="s">
        <v>3790</v>
      </c>
      <c r="C1701" s="10" t="s">
        <v>3906</v>
      </c>
      <c r="D1701" s="2">
        <v>15</v>
      </c>
      <c r="E1701" s="45" t="s">
        <v>3933</v>
      </c>
      <c r="F1701" s="25"/>
      <c r="G1701" s="35" t="s">
        <v>4363</v>
      </c>
      <c r="H1701" s="11" t="s">
        <v>3934</v>
      </c>
      <c r="I1701" s="59"/>
      <c r="J1701" s="122"/>
      <c r="K1701" s="123"/>
      <c r="L1701" s="60"/>
      <c r="M1701" s="115"/>
      <c r="N1701" s="8"/>
      <c r="Q1701" s="8"/>
      <c r="R1701" s="99"/>
      <c r="S1701" s="27"/>
      <c r="T1701" s="27"/>
    </row>
    <row r="1702" spans="1:20" ht="13.4" customHeight="1" x14ac:dyDescent="1.1000000000000001">
      <c r="A1702" s="84">
        <v>230</v>
      </c>
      <c r="B1702" s="4" t="s">
        <v>3790</v>
      </c>
      <c r="C1702" s="10" t="s">
        <v>3906</v>
      </c>
      <c r="D1702" s="2">
        <v>14</v>
      </c>
      <c r="E1702" s="45" t="s">
        <v>3935</v>
      </c>
      <c r="F1702" s="25"/>
      <c r="G1702" s="35" t="s">
        <v>4363</v>
      </c>
      <c r="H1702" s="11" t="s">
        <v>3936</v>
      </c>
      <c r="I1702" s="59"/>
      <c r="J1702" s="122"/>
      <c r="K1702" s="123"/>
      <c r="L1702" s="60"/>
      <c r="M1702" s="115"/>
      <c r="N1702" s="8"/>
      <c r="Q1702" s="8"/>
      <c r="R1702" s="99"/>
      <c r="S1702" s="27"/>
      <c r="T1702" s="27"/>
    </row>
    <row r="1703" spans="1:20" ht="13.4" customHeight="1" x14ac:dyDescent="1.1000000000000001">
      <c r="A1703" s="84">
        <v>229</v>
      </c>
      <c r="B1703" s="4" t="s">
        <v>3937</v>
      </c>
      <c r="C1703" s="10" t="s">
        <v>3906</v>
      </c>
      <c r="D1703" s="2">
        <v>13</v>
      </c>
      <c r="E1703" s="45" t="s">
        <v>3938</v>
      </c>
      <c r="F1703" s="25"/>
      <c r="G1703" s="35" t="s">
        <v>4363</v>
      </c>
      <c r="H1703" s="11" t="s">
        <v>3939</v>
      </c>
      <c r="I1703" s="59"/>
      <c r="J1703" s="122"/>
      <c r="K1703" s="123"/>
      <c r="L1703" s="60"/>
      <c r="M1703" s="115"/>
      <c r="N1703" s="8"/>
      <c r="Q1703" s="8"/>
      <c r="R1703" s="99"/>
      <c r="S1703" s="27"/>
      <c r="T1703" s="27"/>
    </row>
    <row r="1704" spans="1:20" ht="13.4" customHeight="1" x14ac:dyDescent="1.1000000000000001">
      <c r="A1704" s="84">
        <v>228</v>
      </c>
      <c r="B1704" s="4" t="s">
        <v>3937</v>
      </c>
      <c r="C1704" s="10" t="s">
        <v>3906</v>
      </c>
      <c r="D1704" s="2">
        <v>12</v>
      </c>
      <c r="E1704" s="45" t="s">
        <v>3940</v>
      </c>
      <c r="F1704" s="25"/>
      <c r="G1704" s="35" t="s">
        <v>4363</v>
      </c>
      <c r="H1704" s="11" t="s">
        <v>3941</v>
      </c>
      <c r="I1704" s="59"/>
      <c r="J1704" s="122"/>
      <c r="K1704" s="123"/>
      <c r="L1704" s="60"/>
      <c r="M1704" s="115"/>
      <c r="N1704" s="8"/>
      <c r="Q1704" s="8"/>
      <c r="R1704" s="99"/>
      <c r="S1704" s="27"/>
      <c r="T1704" s="27"/>
    </row>
    <row r="1705" spans="1:20" ht="13.4" customHeight="1" x14ac:dyDescent="1.1000000000000001">
      <c r="A1705" s="84">
        <v>227</v>
      </c>
      <c r="B1705" s="4" t="s">
        <v>3937</v>
      </c>
      <c r="C1705" s="10" t="s">
        <v>3906</v>
      </c>
      <c r="D1705" s="2">
        <v>11</v>
      </c>
      <c r="E1705" s="45" t="s">
        <v>3942</v>
      </c>
      <c r="F1705" s="25"/>
      <c r="G1705" s="35" t="s">
        <v>4363</v>
      </c>
      <c r="H1705" s="11" t="s">
        <v>3943</v>
      </c>
      <c r="I1705" s="59"/>
      <c r="J1705" s="122"/>
      <c r="K1705" s="123"/>
      <c r="L1705" s="60"/>
      <c r="M1705" s="115"/>
      <c r="N1705" s="8"/>
      <c r="Q1705" s="8"/>
      <c r="R1705" s="99"/>
      <c r="S1705" s="27"/>
      <c r="T1705" s="27"/>
    </row>
    <row r="1706" spans="1:20" ht="13.4" customHeight="1" x14ac:dyDescent="1.1000000000000001">
      <c r="A1706" s="84">
        <v>226</v>
      </c>
      <c r="B1706" s="4" t="s">
        <v>3937</v>
      </c>
      <c r="C1706" s="10" t="s">
        <v>3906</v>
      </c>
      <c r="D1706" s="2">
        <v>10</v>
      </c>
      <c r="E1706" s="45" t="s">
        <v>3944</v>
      </c>
      <c r="F1706" s="25"/>
      <c r="G1706" s="35" t="s">
        <v>4363</v>
      </c>
      <c r="H1706" s="11" t="s">
        <v>3945</v>
      </c>
      <c r="I1706" s="59"/>
      <c r="J1706" s="122"/>
      <c r="K1706" s="123"/>
      <c r="L1706" s="60"/>
      <c r="M1706" s="115"/>
      <c r="N1706" s="8"/>
      <c r="Q1706" s="8"/>
      <c r="R1706" s="99"/>
      <c r="S1706" s="27"/>
      <c r="T1706" s="27"/>
    </row>
    <row r="1707" spans="1:20" ht="13.4" customHeight="1" x14ac:dyDescent="1.1000000000000001">
      <c r="A1707" s="84">
        <v>225</v>
      </c>
      <c r="B1707" s="4" t="s">
        <v>3937</v>
      </c>
      <c r="C1707" s="10" t="s">
        <v>3906</v>
      </c>
      <c r="D1707" s="2">
        <v>9</v>
      </c>
      <c r="E1707" s="45" t="s">
        <v>3946</v>
      </c>
      <c r="F1707" s="25"/>
      <c r="G1707" s="35" t="s">
        <v>4363</v>
      </c>
      <c r="H1707" s="11" t="s">
        <v>3947</v>
      </c>
      <c r="I1707" s="59"/>
      <c r="J1707" s="122"/>
      <c r="K1707" s="123"/>
      <c r="L1707" s="60"/>
      <c r="M1707" s="115"/>
      <c r="N1707" s="8"/>
      <c r="Q1707" s="8"/>
      <c r="R1707" s="99"/>
      <c r="S1707" s="27"/>
      <c r="T1707" s="27"/>
    </row>
    <row r="1708" spans="1:20" ht="13.4" customHeight="1" x14ac:dyDescent="1.1000000000000001">
      <c r="A1708" s="84">
        <v>224</v>
      </c>
      <c r="B1708" s="4" t="s">
        <v>3937</v>
      </c>
      <c r="C1708" s="10" t="s">
        <v>3906</v>
      </c>
      <c r="D1708" s="2">
        <v>8</v>
      </c>
      <c r="E1708" s="45" t="s">
        <v>3948</v>
      </c>
      <c r="F1708" s="25"/>
      <c r="G1708" s="35" t="s">
        <v>4363</v>
      </c>
      <c r="H1708" s="11" t="s">
        <v>3949</v>
      </c>
      <c r="I1708" s="59"/>
      <c r="J1708" s="122"/>
      <c r="K1708" s="123"/>
      <c r="L1708" s="60"/>
      <c r="M1708" s="115"/>
      <c r="N1708" s="8"/>
      <c r="Q1708" s="8"/>
      <c r="R1708" s="99"/>
      <c r="S1708" s="27"/>
      <c r="T1708" s="27"/>
    </row>
    <row r="1709" spans="1:20" ht="13.4" customHeight="1" x14ac:dyDescent="1.1000000000000001">
      <c r="A1709" s="84">
        <v>223</v>
      </c>
      <c r="B1709" s="4" t="s">
        <v>3937</v>
      </c>
      <c r="C1709" s="10" t="s">
        <v>3906</v>
      </c>
      <c r="D1709" s="2">
        <v>7</v>
      </c>
      <c r="E1709" s="45" t="s">
        <v>3950</v>
      </c>
      <c r="F1709" s="25"/>
      <c r="G1709" s="35" t="s">
        <v>4363</v>
      </c>
      <c r="H1709" s="11" t="s">
        <v>3951</v>
      </c>
      <c r="I1709" s="59"/>
      <c r="J1709" s="122"/>
      <c r="K1709" s="123"/>
      <c r="L1709" s="60"/>
      <c r="M1709" s="115"/>
      <c r="N1709" s="8"/>
      <c r="Q1709" s="8"/>
      <c r="R1709" s="99"/>
      <c r="S1709" s="27"/>
      <c r="T1709" s="27"/>
    </row>
    <row r="1710" spans="1:20" ht="13.4" customHeight="1" x14ac:dyDescent="1.1000000000000001">
      <c r="A1710" s="84">
        <v>222</v>
      </c>
      <c r="B1710" s="4" t="s">
        <v>3937</v>
      </c>
      <c r="C1710" s="10" t="s">
        <v>3906</v>
      </c>
      <c r="D1710" s="2">
        <v>6</v>
      </c>
      <c r="E1710" s="45" t="s">
        <v>3952</v>
      </c>
      <c r="F1710" s="25"/>
      <c r="G1710" s="35" t="s">
        <v>4363</v>
      </c>
      <c r="H1710" s="11" t="s">
        <v>3953</v>
      </c>
      <c r="I1710" s="59"/>
      <c r="J1710" s="122"/>
      <c r="K1710" s="123"/>
      <c r="L1710" s="60"/>
      <c r="M1710" s="115"/>
      <c r="N1710" s="8"/>
      <c r="Q1710" s="8"/>
      <c r="R1710" s="99"/>
      <c r="S1710" s="27"/>
      <c r="T1710" s="27"/>
    </row>
    <row r="1711" spans="1:20" ht="13.4" customHeight="1" x14ac:dyDescent="1.1000000000000001">
      <c r="A1711" s="84">
        <v>221</v>
      </c>
      <c r="B1711" s="4" t="s">
        <v>3937</v>
      </c>
      <c r="C1711" s="10" t="s">
        <v>3906</v>
      </c>
      <c r="D1711" s="2">
        <v>5</v>
      </c>
      <c r="E1711" s="45" t="s">
        <v>3954</v>
      </c>
      <c r="F1711" s="25"/>
      <c r="G1711" s="35" t="s">
        <v>4363</v>
      </c>
      <c r="H1711" s="11" t="s">
        <v>3955</v>
      </c>
      <c r="I1711" s="59"/>
      <c r="J1711" s="122"/>
      <c r="K1711" s="123"/>
      <c r="L1711" s="60"/>
      <c r="M1711" s="115"/>
      <c r="N1711" s="8"/>
      <c r="Q1711" s="8"/>
      <c r="R1711" s="99"/>
      <c r="S1711" s="27"/>
      <c r="T1711" s="27"/>
    </row>
    <row r="1712" spans="1:20" ht="13.4" customHeight="1" x14ac:dyDescent="1.1000000000000001">
      <c r="A1712" s="84">
        <v>220</v>
      </c>
      <c r="B1712" s="4" t="s">
        <v>3937</v>
      </c>
      <c r="C1712" s="10" t="s">
        <v>3906</v>
      </c>
      <c r="D1712" s="2">
        <v>4</v>
      </c>
      <c r="E1712" s="45" t="s">
        <v>3956</v>
      </c>
      <c r="F1712" s="25"/>
      <c r="G1712" s="35" t="s">
        <v>4363</v>
      </c>
      <c r="H1712" s="11" t="s">
        <v>3957</v>
      </c>
      <c r="I1712" s="59"/>
      <c r="J1712" s="122"/>
      <c r="K1712" s="123"/>
      <c r="L1712" s="60"/>
      <c r="M1712" s="115"/>
      <c r="N1712" s="8"/>
      <c r="Q1712" s="8"/>
      <c r="R1712" s="99"/>
      <c r="S1712" s="27"/>
      <c r="T1712" s="27"/>
    </row>
    <row r="1713" spans="1:20" ht="13.4" customHeight="1" x14ac:dyDescent="1.1000000000000001">
      <c r="A1713" s="84">
        <v>219</v>
      </c>
      <c r="B1713" s="4" t="s">
        <v>3937</v>
      </c>
      <c r="C1713" s="10" t="s">
        <v>3906</v>
      </c>
      <c r="D1713" s="2">
        <v>3</v>
      </c>
      <c r="E1713" s="45" t="s">
        <v>3958</v>
      </c>
      <c r="F1713" s="25"/>
      <c r="G1713" s="35" t="s">
        <v>4363</v>
      </c>
      <c r="H1713" s="11" t="s">
        <v>3959</v>
      </c>
      <c r="I1713" s="59"/>
      <c r="J1713" s="122"/>
      <c r="K1713" s="123"/>
      <c r="L1713" s="60"/>
      <c r="M1713" s="115"/>
      <c r="N1713" s="8"/>
      <c r="Q1713" s="8"/>
      <c r="R1713" s="99"/>
      <c r="S1713" s="27"/>
      <c r="T1713" s="27"/>
    </row>
    <row r="1714" spans="1:20" ht="13.4" customHeight="1" x14ac:dyDescent="1.1000000000000001">
      <c r="A1714" s="84">
        <v>218</v>
      </c>
      <c r="B1714" s="4" t="s">
        <v>3937</v>
      </c>
      <c r="C1714" s="10" t="s">
        <v>3906</v>
      </c>
      <c r="D1714" s="2">
        <v>2</v>
      </c>
      <c r="E1714" s="45" t="s">
        <v>3960</v>
      </c>
      <c r="F1714" s="25"/>
      <c r="G1714" s="35" t="s">
        <v>4363</v>
      </c>
      <c r="H1714" s="11" t="s">
        <v>3961</v>
      </c>
      <c r="I1714" s="59"/>
      <c r="J1714" s="122"/>
      <c r="K1714" s="123"/>
      <c r="L1714" s="60"/>
      <c r="M1714" s="115"/>
      <c r="N1714" s="8"/>
      <c r="Q1714" s="8"/>
      <c r="R1714" s="99"/>
      <c r="S1714" s="27"/>
      <c r="T1714" s="27"/>
    </row>
    <row r="1715" spans="1:20" ht="13.4" customHeight="1" x14ac:dyDescent="1.1000000000000001">
      <c r="A1715" s="84">
        <v>217</v>
      </c>
      <c r="B1715" s="4" t="s">
        <v>3937</v>
      </c>
      <c r="C1715" s="10" t="s">
        <v>3906</v>
      </c>
      <c r="D1715" s="2">
        <v>1</v>
      </c>
      <c r="E1715" s="45" t="s">
        <v>3962</v>
      </c>
      <c r="F1715" s="25"/>
      <c r="G1715" s="35" t="s">
        <v>4363</v>
      </c>
      <c r="H1715" s="11" t="s">
        <v>3963</v>
      </c>
      <c r="I1715" s="59"/>
      <c r="J1715" s="122"/>
      <c r="K1715" s="123"/>
      <c r="L1715" s="60"/>
      <c r="M1715" s="115"/>
      <c r="N1715" s="8"/>
      <c r="Q1715" s="8"/>
      <c r="R1715" s="99"/>
      <c r="S1715" s="27"/>
      <c r="T1715" s="27"/>
    </row>
    <row r="1716" spans="1:20" ht="13.4" customHeight="1" x14ac:dyDescent="1.1000000000000001">
      <c r="A1716" s="84">
        <v>216</v>
      </c>
      <c r="B1716" s="4" t="s">
        <v>3937</v>
      </c>
      <c r="C1716" s="10" t="s">
        <v>3964</v>
      </c>
      <c r="D1716" s="2">
        <v>60</v>
      </c>
      <c r="E1716" s="45" t="s">
        <v>3965</v>
      </c>
      <c r="F1716" s="25"/>
      <c r="G1716" s="35" t="s">
        <v>4363</v>
      </c>
      <c r="H1716" s="11" t="s">
        <v>3966</v>
      </c>
      <c r="I1716" s="59"/>
      <c r="J1716" s="122"/>
      <c r="K1716" s="123"/>
      <c r="L1716" s="60"/>
      <c r="M1716" s="115"/>
      <c r="N1716" s="8"/>
      <c r="Q1716" s="8"/>
      <c r="R1716" s="99"/>
      <c r="S1716" s="27"/>
      <c r="T1716" s="27"/>
    </row>
    <row r="1717" spans="1:20" ht="13.4" customHeight="1" x14ac:dyDescent="1.1000000000000001">
      <c r="A1717" s="84">
        <v>215</v>
      </c>
      <c r="B1717" s="4" t="s">
        <v>3937</v>
      </c>
      <c r="C1717" s="10" t="s">
        <v>3964</v>
      </c>
      <c r="D1717" s="2">
        <v>59</v>
      </c>
      <c r="E1717" s="45" t="s">
        <v>3967</v>
      </c>
      <c r="F1717" s="25"/>
      <c r="G1717" s="35" t="s">
        <v>4363</v>
      </c>
      <c r="H1717" s="11" t="s">
        <v>3968</v>
      </c>
      <c r="I1717" s="59"/>
      <c r="J1717" s="122"/>
      <c r="K1717" s="123"/>
      <c r="L1717" s="60"/>
      <c r="M1717" s="115"/>
      <c r="N1717" s="8"/>
      <c r="Q1717" s="8"/>
      <c r="R1717" s="99"/>
      <c r="S1717" s="27"/>
      <c r="T1717" s="27"/>
    </row>
    <row r="1718" spans="1:20" ht="13.4" customHeight="1" x14ac:dyDescent="1.1000000000000001">
      <c r="A1718" s="84">
        <v>214</v>
      </c>
      <c r="B1718" s="4" t="s">
        <v>3937</v>
      </c>
      <c r="C1718" s="10" t="s">
        <v>3964</v>
      </c>
      <c r="D1718" s="2">
        <v>58</v>
      </c>
      <c r="E1718" s="45" t="s">
        <v>3969</v>
      </c>
      <c r="F1718" s="25"/>
      <c r="G1718" s="35" t="s">
        <v>4363</v>
      </c>
      <c r="H1718" s="11" t="s">
        <v>3970</v>
      </c>
      <c r="I1718" s="59"/>
      <c r="J1718" s="122"/>
      <c r="K1718" s="123"/>
      <c r="L1718" s="60"/>
      <c r="M1718" s="115"/>
      <c r="N1718" s="8"/>
      <c r="Q1718" s="8"/>
      <c r="R1718" s="99"/>
      <c r="S1718" s="27"/>
      <c r="T1718" s="27"/>
    </row>
    <row r="1719" spans="1:20" ht="13.4" customHeight="1" x14ac:dyDescent="1.1000000000000001">
      <c r="A1719" s="84">
        <v>213</v>
      </c>
      <c r="B1719" s="4" t="s">
        <v>3937</v>
      </c>
      <c r="C1719" s="10" t="s">
        <v>3964</v>
      </c>
      <c r="D1719" s="2">
        <v>57</v>
      </c>
      <c r="E1719" s="45" t="s">
        <v>3971</v>
      </c>
      <c r="F1719" s="25"/>
      <c r="G1719" s="35" t="s">
        <v>4363</v>
      </c>
      <c r="H1719" s="11" t="s">
        <v>3972</v>
      </c>
      <c r="I1719" s="59"/>
      <c r="J1719" s="122"/>
      <c r="K1719" s="123"/>
      <c r="L1719" s="60"/>
      <c r="M1719" s="115"/>
      <c r="N1719" s="8"/>
      <c r="Q1719" s="8"/>
      <c r="R1719" s="99"/>
      <c r="S1719" s="27"/>
      <c r="T1719" s="27"/>
    </row>
    <row r="1720" spans="1:20" ht="13.4" customHeight="1" x14ac:dyDescent="1.1000000000000001">
      <c r="A1720" s="84">
        <v>212</v>
      </c>
      <c r="B1720" s="4" t="s">
        <v>3937</v>
      </c>
      <c r="C1720" s="10" t="s">
        <v>3964</v>
      </c>
      <c r="D1720" s="2">
        <v>56</v>
      </c>
      <c r="E1720" s="45" t="s">
        <v>3973</v>
      </c>
      <c r="F1720" s="25"/>
      <c r="G1720" s="35" t="s">
        <v>4363</v>
      </c>
      <c r="H1720" s="11" t="s">
        <v>3974</v>
      </c>
      <c r="I1720" s="59"/>
      <c r="J1720" s="122"/>
      <c r="K1720" s="123"/>
      <c r="L1720" s="60"/>
      <c r="M1720" s="115"/>
      <c r="N1720" s="8"/>
      <c r="Q1720" s="8"/>
      <c r="R1720" s="99"/>
      <c r="S1720" s="27"/>
      <c r="T1720" s="27"/>
    </row>
    <row r="1721" spans="1:20" ht="13.4" customHeight="1" x14ac:dyDescent="1.1000000000000001">
      <c r="A1721" s="84">
        <v>211</v>
      </c>
      <c r="B1721" s="4" t="s">
        <v>3937</v>
      </c>
      <c r="C1721" s="10" t="s">
        <v>3964</v>
      </c>
      <c r="D1721" s="2">
        <v>55</v>
      </c>
      <c r="E1721" s="45" t="s">
        <v>3975</v>
      </c>
      <c r="F1721" s="25"/>
      <c r="G1721" s="35" t="s">
        <v>4363</v>
      </c>
      <c r="H1721" s="11" t="s">
        <v>3976</v>
      </c>
      <c r="I1721" s="59"/>
      <c r="J1721" s="122"/>
      <c r="K1721" s="123"/>
      <c r="L1721" s="60"/>
      <c r="M1721" s="115"/>
      <c r="N1721" s="8"/>
      <c r="Q1721" s="8"/>
      <c r="R1721" s="99"/>
      <c r="S1721" s="27"/>
      <c r="T1721" s="27"/>
    </row>
    <row r="1722" spans="1:20" ht="13.4" customHeight="1" x14ac:dyDescent="1.1000000000000001">
      <c r="A1722" s="84">
        <v>210</v>
      </c>
      <c r="B1722" s="4" t="s">
        <v>3937</v>
      </c>
      <c r="C1722" s="10" t="s">
        <v>3964</v>
      </c>
      <c r="D1722" s="2">
        <v>54</v>
      </c>
      <c r="E1722" s="45" t="s">
        <v>3977</v>
      </c>
      <c r="F1722" s="25"/>
      <c r="G1722" s="35" t="s">
        <v>4363</v>
      </c>
      <c r="H1722" s="11" t="s">
        <v>4565</v>
      </c>
      <c r="I1722" s="59"/>
      <c r="J1722" s="122"/>
      <c r="K1722" s="123"/>
      <c r="L1722" s="60"/>
      <c r="M1722" s="115"/>
      <c r="N1722" s="8"/>
      <c r="Q1722" s="8"/>
      <c r="R1722" s="99"/>
      <c r="S1722" s="27"/>
      <c r="T1722" s="27"/>
    </row>
    <row r="1723" spans="1:20" ht="13.4" customHeight="1" x14ac:dyDescent="1.1000000000000001">
      <c r="A1723" s="84">
        <v>209</v>
      </c>
      <c r="B1723" s="4" t="s">
        <v>3937</v>
      </c>
      <c r="C1723" s="10" t="s">
        <v>3964</v>
      </c>
      <c r="D1723" s="2">
        <v>53</v>
      </c>
      <c r="E1723" s="45" t="s">
        <v>3978</v>
      </c>
      <c r="F1723" s="25"/>
      <c r="G1723" s="35" t="s">
        <v>4363</v>
      </c>
      <c r="H1723" s="11" t="s">
        <v>3979</v>
      </c>
      <c r="I1723" s="59"/>
      <c r="J1723" s="122"/>
      <c r="K1723" s="123"/>
      <c r="L1723" s="60"/>
      <c r="M1723" s="115"/>
      <c r="N1723" s="8"/>
      <c r="Q1723" s="8"/>
      <c r="R1723" s="99"/>
      <c r="S1723" s="27"/>
      <c r="T1723" s="27"/>
    </row>
    <row r="1724" spans="1:20" ht="13.4" customHeight="1" x14ac:dyDescent="1.1000000000000001">
      <c r="A1724" s="84">
        <v>208</v>
      </c>
      <c r="B1724" s="4" t="s">
        <v>3937</v>
      </c>
      <c r="C1724" s="10" t="s">
        <v>3964</v>
      </c>
      <c r="D1724" s="2">
        <v>52</v>
      </c>
      <c r="E1724" s="45" t="s">
        <v>3980</v>
      </c>
      <c r="F1724" s="25"/>
      <c r="G1724" s="35" t="s">
        <v>4363</v>
      </c>
      <c r="H1724" s="11" t="s">
        <v>3981</v>
      </c>
      <c r="I1724" s="59"/>
      <c r="J1724" s="122"/>
      <c r="K1724" s="123"/>
      <c r="L1724" s="60"/>
      <c r="M1724" s="115"/>
      <c r="N1724" s="8"/>
      <c r="Q1724" s="8"/>
      <c r="R1724" s="99"/>
      <c r="S1724" s="27"/>
      <c r="T1724" s="27"/>
    </row>
    <row r="1725" spans="1:20" ht="13.4" customHeight="1" x14ac:dyDescent="1.1000000000000001">
      <c r="A1725" s="84">
        <v>207</v>
      </c>
      <c r="B1725" s="4" t="s">
        <v>3937</v>
      </c>
      <c r="C1725" s="10" t="s">
        <v>3964</v>
      </c>
      <c r="D1725" s="2">
        <v>51</v>
      </c>
      <c r="E1725" s="45" t="s">
        <v>3982</v>
      </c>
      <c r="F1725" s="25"/>
      <c r="G1725" s="35" t="s">
        <v>4363</v>
      </c>
      <c r="H1725" s="11" t="s">
        <v>3983</v>
      </c>
      <c r="I1725" s="59"/>
      <c r="J1725" s="122"/>
      <c r="K1725" s="123"/>
      <c r="L1725" s="60"/>
      <c r="M1725" s="115"/>
      <c r="N1725" s="8"/>
      <c r="Q1725" s="8"/>
      <c r="R1725" s="99"/>
      <c r="S1725" s="27"/>
      <c r="T1725" s="27"/>
    </row>
    <row r="1726" spans="1:20" ht="13.4" customHeight="1" x14ac:dyDescent="1.1000000000000001">
      <c r="A1726" s="84">
        <v>206</v>
      </c>
      <c r="B1726" s="4" t="s">
        <v>3937</v>
      </c>
      <c r="C1726" s="10" t="s">
        <v>3964</v>
      </c>
      <c r="D1726" s="2">
        <v>50</v>
      </c>
      <c r="E1726" s="45" t="s">
        <v>3984</v>
      </c>
      <c r="F1726" s="25"/>
      <c r="G1726" s="35" t="s">
        <v>4363</v>
      </c>
      <c r="H1726" s="11" t="s">
        <v>4583</v>
      </c>
      <c r="I1726" s="59"/>
      <c r="J1726" s="122"/>
      <c r="K1726" s="123"/>
      <c r="L1726" s="60"/>
      <c r="M1726" s="115"/>
      <c r="N1726" s="8"/>
      <c r="Q1726" s="8"/>
      <c r="R1726" s="99"/>
      <c r="S1726" s="27"/>
      <c r="T1726" s="27"/>
    </row>
    <row r="1727" spans="1:20" ht="13.4" customHeight="1" x14ac:dyDescent="1.1000000000000001">
      <c r="A1727" s="84">
        <v>205</v>
      </c>
      <c r="B1727" s="4" t="s">
        <v>3937</v>
      </c>
      <c r="C1727" s="10" t="s">
        <v>3964</v>
      </c>
      <c r="D1727" s="2">
        <v>49</v>
      </c>
      <c r="E1727" s="45" t="s">
        <v>3985</v>
      </c>
      <c r="F1727" s="25"/>
      <c r="G1727" s="35" t="s">
        <v>4363</v>
      </c>
      <c r="H1727" s="11" t="s">
        <v>3986</v>
      </c>
      <c r="I1727" s="59"/>
      <c r="J1727" s="122"/>
      <c r="K1727" s="123"/>
      <c r="L1727" s="60"/>
      <c r="M1727" s="115"/>
      <c r="N1727" s="8"/>
      <c r="Q1727" s="8"/>
      <c r="R1727" s="99"/>
      <c r="S1727" s="27"/>
      <c r="T1727" s="27"/>
    </row>
    <row r="1728" spans="1:20" ht="13.4" customHeight="1" x14ac:dyDescent="1.1000000000000001">
      <c r="A1728" s="84">
        <v>204</v>
      </c>
      <c r="B1728" s="4" t="s">
        <v>3937</v>
      </c>
      <c r="C1728" s="10" t="s">
        <v>3964</v>
      </c>
      <c r="D1728" s="2">
        <v>48</v>
      </c>
      <c r="E1728" s="45" t="s">
        <v>3987</v>
      </c>
      <c r="F1728" s="25"/>
      <c r="G1728" s="35" t="s">
        <v>4363</v>
      </c>
      <c r="H1728" s="11" t="s">
        <v>3988</v>
      </c>
      <c r="I1728" s="59"/>
      <c r="J1728" s="122"/>
      <c r="K1728" s="123"/>
      <c r="L1728" s="60"/>
      <c r="M1728" s="115"/>
      <c r="N1728" s="8"/>
      <c r="Q1728" s="8"/>
      <c r="R1728" s="99"/>
      <c r="S1728" s="27"/>
      <c r="T1728" s="27"/>
    </row>
    <row r="1729" spans="1:20" ht="13.4" customHeight="1" x14ac:dyDescent="1.1000000000000001">
      <c r="A1729" s="84">
        <v>203</v>
      </c>
      <c r="B1729" s="4" t="s">
        <v>3937</v>
      </c>
      <c r="C1729" s="10" t="s">
        <v>3964</v>
      </c>
      <c r="D1729" s="2">
        <v>47</v>
      </c>
      <c r="E1729" s="45" t="s">
        <v>3989</v>
      </c>
      <c r="F1729" s="25"/>
      <c r="G1729" s="35" t="s">
        <v>4363</v>
      </c>
      <c r="H1729" s="11" t="s">
        <v>3990</v>
      </c>
      <c r="I1729" s="59"/>
      <c r="J1729" s="122"/>
      <c r="K1729" s="123"/>
      <c r="L1729" s="60"/>
      <c r="M1729" s="115"/>
      <c r="N1729" s="8"/>
      <c r="Q1729" s="8"/>
      <c r="R1729" s="99"/>
      <c r="S1729" s="27"/>
      <c r="T1729" s="27"/>
    </row>
    <row r="1730" spans="1:20" ht="13.4" customHeight="1" x14ac:dyDescent="1.1000000000000001">
      <c r="A1730" s="84">
        <v>202</v>
      </c>
      <c r="B1730" s="4" t="s">
        <v>3937</v>
      </c>
      <c r="C1730" s="10" t="s">
        <v>3964</v>
      </c>
      <c r="D1730" s="2">
        <v>46</v>
      </c>
      <c r="E1730" s="45" t="s">
        <v>3991</v>
      </c>
      <c r="F1730" s="25"/>
      <c r="G1730" s="35" t="s">
        <v>4363</v>
      </c>
      <c r="H1730" s="11" t="s">
        <v>3992</v>
      </c>
      <c r="I1730" s="59"/>
      <c r="J1730" s="122"/>
      <c r="K1730" s="123"/>
      <c r="L1730" s="60"/>
      <c r="M1730" s="115"/>
      <c r="N1730" s="8"/>
      <c r="Q1730" s="8"/>
      <c r="R1730" s="99"/>
      <c r="S1730" s="27"/>
      <c r="T1730" s="27"/>
    </row>
    <row r="1731" spans="1:20" ht="13.4" customHeight="1" x14ac:dyDescent="1.1000000000000001">
      <c r="A1731" s="84">
        <v>201</v>
      </c>
      <c r="B1731" s="4" t="s">
        <v>3937</v>
      </c>
      <c r="C1731" s="10" t="s">
        <v>3964</v>
      </c>
      <c r="D1731" s="2">
        <v>45</v>
      </c>
      <c r="E1731" s="45" t="s">
        <v>3993</v>
      </c>
      <c r="F1731" s="25"/>
      <c r="G1731" s="35" t="s">
        <v>4363</v>
      </c>
      <c r="H1731" s="11" t="s">
        <v>3994</v>
      </c>
      <c r="I1731" s="59"/>
      <c r="J1731" s="122"/>
      <c r="K1731" s="123"/>
      <c r="L1731" s="60"/>
      <c r="M1731" s="115"/>
      <c r="N1731" s="8"/>
      <c r="Q1731" s="8"/>
      <c r="R1731" s="99"/>
      <c r="S1731" s="27"/>
      <c r="T1731" s="27"/>
    </row>
    <row r="1732" spans="1:20" ht="13.4" customHeight="1" x14ac:dyDescent="1.1000000000000001">
      <c r="A1732" s="84">
        <v>200</v>
      </c>
      <c r="B1732" s="4" t="s">
        <v>3937</v>
      </c>
      <c r="C1732" s="10" t="s">
        <v>3964</v>
      </c>
      <c r="D1732" s="2">
        <v>44</v>
      </c>
      <c r="E1732" s="45" t="s">
        <v>3995</v>
      </c>
      <c r="F1732" s="25"/>
      <c r="G1732" s="35" t="s">
        <v>4363</v>
      </c>
      <c r="H1732" s="11" t="s">
        <v>3996</v>
      </c>
      <c r="I1732" s="59"/>
      <c r="J1732" s="122"/>
      <c r="K1732" s="123"/>
      <c r="L1732" s="60"/>
      <c r="M1732" s="115"/>
      <c r="N1732" s="8"/>
      <c r="Q1732" s="8"/>
      <c r="R1732" s="99"/>
      <c r="S1732" s="27"/>
      <c r="T1732" s="27"/>
    </row>
    <row r="1733" spans="1:20" ht="13.4" customHeight="1" x14ac:dyDescent="1.1000000000000001">
      <c r="A1733" s="84">
        <v>199</v>
      </c>
      <c r="B1733" s="4" t="s">
        <v>3937</v>
      </c>
      <c r="C1733" s="10" t="s">
        <v>3964</v>
      </c>
      <c r="D1733" s="2">
        <v>43</v>
      </c>
      <c r="E1733" s="45" t="s">
        <v>3997</v>
      </c>
      <c r="F1733" s="25"/>
      <c r="G1733" s="35" t="s">
        <v>4363</v>
      </c>
      <c r="H1733" s="11" t="s">
        <v>3998</v>
      </c>
      <c r="I1733" s="59"/>
      <c r="J1733" s="122"/>
      <c r="K1733" s="123"/>
      <c r="L1733" s="60"/>
      <c r="M1733" s="115"/>
      <c r="N1733" s="8"/>
      <c r="Q1733" s="8"/>
      <c r="R1733" s="99"/>
      <c r="S1733" s="27"/>
      <c r="T1733" s="27"/>
    </row>
    <row r="1734" spans="1:20" ht="13.4" customHeight="1" x14ac:dyDescent="1.1000000000000001">
      <c r="A1734" s="84">
        <v>198</v>
      </c>
      <c r="B1734" s="4" t="s">
        <v>3937</v>
      </c>
      <c r="C1734" s="10" t="s">
        <v>3964</v>
      </c>
      <c r="D1734" s="2">
        <v>42</v>
      </c>
      <c r="E1734" s="45" t="s">
        <v>3999</v>
      </c>
      <c r="F1734" s="25"/>
      <c r="G1734" s="35" t="s">
        <v>4363</v>
      </c>
      <c r="H1734" s="11" t="s">
        <v>4000</v>
      </c>
      <c r="I1734" s="59"/>
      <c r="J1734" s="122"/>
      <c r="K1734" s="123"/>
      <c r="L1734" s="60"/>
      <c r="M1734" s="115"/>
      <c r="N1734" s="8"/>
      <c r="Q1734" s="8"/>
      <c r="R1734" s="99"/>
      <c r="S1734" s="27"/>
      <c r="T1734" s="27"/>
    </row>
    <row r="1735" spans="1:20" ht="13.4" customHeight="1" x14ac:dyDescent="1.1000000000000001">
      <c r="A1735" s="84">
        <v>197</v>
      </c>
      <c r="B1735" s="4" t="s">
        <v>3937</v>
      </c>
      <c r="C1735" s="10" t="s">
        <v>3964</v>
      </c>
      <c r="D1735" s="2">
        <v>41</v>
      </c>
      <c r="E1735" s="45" t="s">
        <v>4001</v>
      </c>
      <c r="F1735" s="25"/>
      <c r="G1735" s="35" t="s">
        <v>4363</v>
      </c>
      <c r="H1735" s="11" t="s">
        <v>4002</v>
      </c>
      <c r="I1735" s="59"/>
      <c r="J1735" s="122"/>
      <c r="K1735" s="123"/>
      <c r="L1735" s="60"/>
      <c r="M1735" s="115"/>
      <c r="N1735" s="8"/>
      <c r="Q1735" s="8"/>
      <c r="R1735" s="99"/>
      <c r="S1735" s="27"/>
      <c r="T1735" s="27"/>
    </row>
    <row r="1736" spans="1:20" ht="13.4" customHeight="1" x14ac:dyDescent="1.1000000000000001">
      <c r="A1736" s="84">
        <v>196</v>
      </c>
      <c r="B1736" s="4" t="s">
        <v>3937</v>
      </c>
      <c r="C1736" s="10" t="s">
        <v>3964</v>
      </c>
      <c r="D1736" s="2">
        <v>40</v>
      </c>
      <c r="E1736" s="45" t="s">
        <v>4003</v>
      </c>
      <c r="F1736" s="25"/>
      <c r="G1736" s="35" t="s">
        <v>4363</v>
      </c>
      <c r="H1736" s="11" t="s">
        <v>4004</v>
      </c>
      <c r="I1736" s="59"/>
      <c r="J1736" s="122"/>
      <c r="K1736" s="123"/>
      <c r="L1736" s="60"/>
      <c r="M1736" s="115"/>
      <c r="N1736" s="8"/>
      <c r="Q1736" s="8"/>
      <c r="R1736" s="99"/>
      <c r="S1736" s="27"/>
      <c r="T1736" s="27"/>
    </row>
    <row r="1737" spans="1:20" ht="13.4" customHeight="1" x14ac:dyDescent="1.1000000000000001">
      <c r="A1737" s="84">
        <v>195</v>
      </c>
      <c r="B1737" s="4" t="s">
        <v>3937</v>
      </c>
      <c r="C1737" s="10" t="s">
        <v>3964</v>
      </c>
      <c r="D1737" s="2">
        <v>39</v>
      </c>
      <c r="E1737" s="45" t="s">
        <v>4005</v>
      </c>
      <c r="F1737" s="25"/>
      <c r="G1737" s="35" t="s">
        <v>4363</v>
      </c>
      <c r="H1737" s="11" t="s">
        <v>4006</v>
      </c>
      <c r="I1737" s="59"/>
      <c r="J1737" s="122"/>
      <c r="K1737" s="123"/>
      <c r="L1737" s="60"/>
      <c r="M1737" s="115"/>
      <c r="N1737" s="8"/>
      <c r="Q1737" s="8"/>
      <c r="R1737" s="99"/>
      <c r="S1737" s="27"/>
      <c r="T1737" s="27"/>
    </row>
    <row r="1738" spans="1:20" ht="13.4" customHeight="1" x14ac:dyDescent="1.1000000000000001">
      <c r="A1738" s="84">
        <v>194</v>
      </c>
      <c r="B1738" s="4" t="s">
        <v>3937</v>
      </c>
      <c r="C1738" s="10" t="s">
        <v>3964</v>
      </c>
      <c r="D1738" s="2">
        <v>38</v>
      </c>
      <c r="E1738" s="45" t="s">
        <v>4007</v>
      </c>
      <c r="F1738" s="25"/>
      <c r="G1738" s="35" t="s">
        <v>4363</v>
      </c>
      <c r="H1738" s="11" t="s">
        <v>4008</v>
      </c>
      <c r="I1738" s="59"/>
      <c r="J1738" s="122"/>
      <c r="K1738" s="123"/>
      <c r="L1738" s="60"/>
      <c r="M1738" s="115"/>
      <c r="N1738" s="8"/>
      <c r="Q1738" s="8"/>
      <c r="R1738" s="99"/>
      <c r="S1738" s="27"/>
      <c r="T1738" s="27"/>
    </row>
    <row r="1739" spans="1:20" ht="13.4" customHeight="1" x14ac:dyDescent="1.1000000000000001">
      <c r="A1739" s="84">
        <v>193</v>
      </c>
      <c r="B1739" s="4" t="s">
        <v>3937</v>
      </c>
      <c r="C1739" s="10" t="s">
        <v>3964</v>
      </c>
      <c r="D1739" s="2">
        <v>37</v>
      </c>
      <c r="E1739" s="45" t="s">
        <v>4009</v>
      </c>
      <c r="F1739" s="25"/>
      <c r="G1739" s="35" t="s">
        <v>4363</v>
      </c>
      <c r="H1739" s="11" t="s">
        <v>4010</v>
      </c>
      <c r="I1739" s="59"/>
      <c r="J1739" s="122"/>
      <c r="K1739" s="123"/>
      <c r="L1739" s="60"/>
      <c r="M1739" s="115"/>
      <c r="N1739" s="8"/>
      <c r="Q1739" s="8"/>
      <c r="R1739" s="99"/>
      <c r="S1739" s="27"/>
      <c r="T1739" s="27"/>
    </row>
    <row r="1740" spans="1:20" ht="13.4" customHeight="1" x14ac:dyDescent="1.1000000000000001">
      <c r="A1740" s="84">
        <v>192</v>
      </c>
      <c r="B1740" s="4" t="s">
        <v>3937</v>
      </c>
      <c r="C1740" s="10" t="s">
        <v>3964</v>
      </c>
      <c r="D1740" s="2">
        <v>36</v>
      </c>
      <c r="E1740" s="45" t="s">
        <v>4011</v>
      </c>
      <c r="F1740" s="25"/>
      <c r="G1740" s="35" t="s">
        <v>4363</v>
      </c>
      <c r="H1740" s="11" t="s">
        <v>4958</v>
      </c>
      <c r="I1740" s="59"/>
      <c r="J1740" s="122"/>
      <c r="K1740" s="123"/>
      <c r="L1740" s="60"/>
      <c r="M1740" s="115"/>
      <c r="N1740" s="8"/>
      <c r="Q1740" s="8"/>
      <c r="R1740" s="99"/>
      <c r="S1740" s="27"/>
      <c r="T1740" s="27"/>
    </row>
    <row r="1741" spans="1:20" ht="13.4" customHeight="1" x14ac:dyDescent="1.1000000000000001">
      <c r="A1741" s="84">
        <v>191</v>
      </c>
      <c r="B1741" s="4" t="s">
        <v>3937</v>
      </c>
      <c r="C1741" s="10" t="s">
        <v>3964</v>
      </c>
      <c r="D1741" s="2">
        <v>35</v>
      </c>
      <c r="E1741" s="45" t="s">
        <v>4012</v>
      </c>
      <c r="F1741" s="25"/>
      <c r="G1741" s="35" t="s">
        <v>4363</v>
      </c>
      <c r="H1741" s="11" t="s">
        <v>4013</v>
      </c>
      <c r="I1741" s="59"/>
      <c r="J1741" s="122"/>
      <c r="K1741" s="123"/>
      <c r="L1741" s="60"/>
      <c r="M1741" s="115"/>
      <c r="N1741" s="8"/>
      <c r="Q1741" s="8"/>
      <c r="R1741" s="99"/>
      <c r="S1741" s="27"/>
      <c r="T1741" s="27"/>
    </row>
    <row r="1742" spans="1:20" ht="13.4" customHeight="1" x14ac:dyDescent="1.1000000000000001">
      <c r="A1742" s="84">
        <v>190</v>
      </c>
      <c r="B1742" s="4" t="s">
        <v>3937</v>
      </c>
      <c r="C1742" s="10" t="s">
        <v>3964</v>
      </c>
      <c r="D1742" s="2">
        <v>34</v>
      </c>
      <c r="E1742" s="45" t="s">
        <v>4014</v>
      </c>
      <c r="F1742" s="25"/>
      <c r="G1742" s="35" t="s">
        <v>4363</v>
      </c>
      <c r="H1742" s="11" t="s">
        <v>4015</v>
      </c>
      <c r="I1742" s="59"/>
      <c r="J1742" s="122"/>
      <c r="K1742" s="123"/>
      <c r="L1742" s="60"/>
      <c r="M1742" s="115"/>
      <c r="N1742" s="8"/>
      <c r="Q1742" s="8"/>
      <c r="R1742" s="99"/>
      <c r="S1742" s="27"/>
      <c r="T1742" s="27"/>
    </row>
    <row r="1743" spans="1:20" ht="13.4" customHeight="1" x14ac:dyDescent="1.1000000000000001">
      <c r="A1743" s="84">
        <v>189</v>
      </c>
      <c r="B1743" s="4" t="s">
        <v>3937</v>
      </c>
      <c r="C1743" s="10" t="s">
        <v>3964</v>
      </c>
      <c r="D1743" s="2">
        <v>33</v>
      </c>
      <c r="E1743" s="45" t="s">
        <v>4016</v>
      </c>
      <c r="F1743" s="25"/>
      <c r="G1743" s="35" t="s">
        <v>4363</v>
      </c>
      <c r="H1743" s="11" t="s">
        <v>4793</v>
      </c>
      <c r="I1743" s="59"/>
      <c r="J1743" s="122"/>
      <c r="K1743" s="123"/>
      <c r="L1743" s="60"/>
      <c r="M1743" s="115"/>
      <c r="N1743" s="8"/>
      <c r="Q1743" s="8"/>
      <c r="R1743" s="99"/>
      <c r="S1743" s="27"/>
      <c r="T1743" s="27"/>
    </row>
    <row r="1744" spans="1:20" ht="13.4" customHeight="1" x14ac:dyDescent="1.1000000000000001">
      <c r="A1744" s="84">
        <v>188</v>
      </c>
      <c r="B1744" s="4" t="s">
        <v>3937</v>
      </c>
      <c r="C1744" s="10" t="s">
        <v>3964</v>
      </c>
      <c r="D1744" s="2">
        <v>32</v>
      </c>
      <c r="E1744" s="45" t="s">
        <v>4017</v>
      </c>
      <c r="F1744" s="25"/>
      <c r="G1744" s="35" t="s">
        <v>4363</v>
      </c>
      <c r="H1744" s="11" t="s">
        <v>4018</v>
      </c>
      <c r="I1744" s="59"/>
      <c r="J1744" s="122"/>
      <c r="K1744" s="123"/>
      <c r="L1744" s="60"/>
      <c r="M1744" s="115"/>
      <c r="N1744" s="8"/>
      <c r="Q1744" s="8"/>
      <c r="R1744" s="99"/>
      <c r="S1744" s="27"/>
      <c r="T1744" s="27"/>
    </row>
    <row r="1745" spans="1:20" ht="13.4" customHeight="1" x14ac:dyDescent="1.1000000000000001">
      <c r="A1745" s="84">
        <v>187</v>
      </c>
      <c r="B1745" s="4" t="s">
        <v>3937</v>
      </c>
      <c r="C1745" s="10" t="s">
        <v>3964</v>
      </c>
      <c r="D1745" s="2">
        <v>31</v>
      </c>
      <c r="E1745" s="45" t="s">
        <v>4019</v>
      </c>
      <c r="F1745" s="25"/>
      <c r="G1745" s="35" t="s">
        <v>4363</v>
      </c>
      <c r="H1745" s="11" t="s">
        <v>4020</v>
      </c>
      <c r="I1745" s="59"/>
      <c r="J1745" s="122"/>
      <c r="K1745" s="123"/>
      <c r="L1745" s="60"/>
      <c r="M1745" s="115"/>
      <c r="N1745" s="8"/>
      <c r="Q1745" s="8"/>
      <c r="R1745" s="99"/>
      <c r="S1745" s="27"/>
      <c r="T1745" s="27"/>
    </row>
    <row r="1746" spans="1:20" ht="13.4" customHeight="1" x14ac:dyDescent="1.1000000000000001">
      <c r="A1746" s="84">
        <v>186</v>
      </c>
      <c r="B1746" s="4" t="s">
        <v>3937</v>
      </c>
      <c r="C1746" s="10" t="s">
        <v>3964</v>
      </c>
      <c r="D1746" s="2">
        <v>30</v>
      </c>
      <c r="E1746" s="45" t="s">
        <v>4021</v>
      </c>
      <c r="F1746" s="25"/>
      <c r="G1746" s="35" t="s">
        <v>4363</v>
      </c>
      <c r="H1746" s="11" t="s">
        <v>4022</v>
      </c>
      <c r="I1746" s="59"/>
      <c r="J1746" s="122"/>
      <c r="K1746" s="123"/>
      <c r="L1746" s="60"/>
      <c r="M1746" s="115"/>
      <c r="N1746" s="8"/>
      <c r="Q1746" s="8"/>
      <c r="R1746" s="99"/>
      <c r="S1746" s="27"/>
      <c r="T1746" s="27"/>
    </row>
    <row r="1747" spans="1:20" ht="13.4" customHeight="1" x14ac:dyDescent="1.1000000000000001">
      <c r="A1747" s="84">
        <v>185</v>
      </c>
      <c r="B1747" s="4" t="s">
        <v>3937</v>
      </c>
      <c r="C1747" s="10" t="s">
        <v>3964</v>
      </c>
      <c r="D1747" s="2">
        <v>29</v>
      </c>
      <c r="E1747" s="45" t="s">
        <v>4023</v>
      </c>
      <c r="F1747" s="25"/>
      <c r="G1747" s="35" t="s">
        <v>4363</v>
      </c>
      <c r="H1747" s="11" t="s">
        <v>4024</v>
      </c>
      <c r="I1747" s="59"/>
      <c r="J1747" s="122"/>
      <c r="K1747" s="123"/>
      <c r="L1747" s="60"/>
      <c r="M1747" s="115"/>
      <c r="N1747" s="8"/>
      <c r="Q1747" s="8"/>
      <c r="R1747" s="99"/>
      <c r="S1747" s="27"/>
      <c r="T1747" s="27"/>
    </row>
    <row r="1748" spans="1:20" ht="13.4" customHeight="1" x14ac:dyDescent="1.1000000000000001">
      <c r="A1748" s="84">
        <v>184</v>
      </c>
      <c r="B1748" s="4" t="s">
        <v>3937</v>
      </c>
      <c r="C1748" s="10" t="s">
        <v>3964</v>
      </c>
      <c r="D1748" s="2">
        <v>28</v>
      </c>
      <c r="E1748" s="45" t="s">
        <v>4025</v>
      </c>
      <c r="F1748" s="25"/>
      <c r="G1748" s="35" t="s">
        <v>4363</v>
      </c>
      <c r="H1748" s="11" t="s">
        <v>4026</v>
      </c>
      <c r="I1748" s="59"/>
      <c r="J1748" s="122"/>
      <c r="K1748" s="123"/>
      <c r="L1748" s="60"/>
      <c r="M1748" s="115"/>
      <c r="N1748" s="8"/>
      <c r="Q1748" s="8"/>
      <c r="R1748" s="99"/>
      <c r="S1748" s="27"/>
      <c r="T1748" s="27"/>
    </row>
    <row r="1749" spans="1:20" ht="13.4" customHeight="1" x14ac:dyDescent="1.1000000000000001">
      <c r="A1749" s="84">
        <v>183</v>
      </c>
      <c r="B1749" s="4" t="s">
        <v>3937</v>
      </c>
      <c r="C1749" s="10" t="s">
        <v>3964</v>
      </c>
      <c r="D1749" s="2">
        <v>27</v>
      </c>
      <c r="E1749" s="45" t="s">
        <v>4027</v>
      </c>
      <c r="F1749" s="25"/>
      <c r="G1749" s="35" t="s">
        <v>4363</v>
      </c>
      <c r="H1749" s="11" t="s">
        <v>4028</v>
      </c>
      <c r="I1749" s="59"/>
      <c r="J1749" s="122"/>
      <c r="K1749" s="123"/>
      <c r="L1749" s="60"/>
      <c r="M1749" s="115"/>
      <c r="N1749" s="8"/>
      <c r="Q1749" s="8"/>
      <c r="R1749" s="99"/>
      <c r="S1749" s="27"/>
      <c r="T1749" s="27"/>
    </row>
    <row r="1750" spans="1:20" ht="13.4" customHeight="1" x14ac:dyDescent="1.1000000000000001">
      <c r="A1750" s="84">
        <v>182</v>
      </c>
      <c r="B1750" s="4" t="s">
        <v>3937</v>
      </c>
      <c r="C1750" s="10" t="s">
        <v>3964</v>
      </c>
      <c r="D1750" s="2">
        <v>26</v>
      </c>
      <c r="E1750" s="45" t="s">
        <v>4029</v>
      </c>
      <c r="F1750" s="25"/>
      <c r="G1750" s="35" t="s">
        <v>4363</v>
      </c>
      <c r="H1750" s="11" t="s">
        <v>4030</v>
      </c>
      <c r="I1750" s="59"/>
      <c r="J1750" s="122"/>
      <c r="K1750" s="123"/>
      <c r="L1750" s="60"/>
      <c r="M1750" s="115"/>
      <c r="N1750" s="8"/>
      <c r="Q1750" s="8"/>
      <c r="R1750" s="99"/>
      <c r="S1750" s="27"/>
      <c r="T1750" s="27"/>
    </row>
    <row r="1751" spans="1:20" ht="13.4" customHeight="1" x14ac:dyDescent="1.1000000000000001">
      <c r="A1751" s="84">
        <v>181</v>
      </c>
      <c r="B1751" s="4" t="s">
        <v>3937</v>
      </c>
      <c r="C1751" s="10" t="s">
        <v>3964</v>
      </c>
      <c r="D1751" s="2">
        <v>25</v>
      </c>
      <c r="E1751" s="45" t="s">
        <v>4031</v>
      </c>
      <c r="F1751" s="25"/>
      <c r="G1751" s="35" t="s">
        <v>4363</v>
      </c>
      <c r="H1751" s="11" t="s">
        <v>4032</v>
      </c>
      <c r="I1751" s="59"/>
      <c r="J1751" s="122"/>
      <c r="K1751" s="123"/>
      <c r="L1751" s="60"/>
      <c r="M1751" s="115"/>
      <c r="N1751" s="8"/>
      <c r="Q1751" s="8"/>
      <c r="R1751" s="99"/>
      <c r="S1751" s="27"/>
      <c r="T1751" s="27"/>
    </row>
    <row r="1752" spans="1:20" ht="13.4" customHeight="1" x14ac:dyDescent="1.1000000000000001">
      <c r="A1752" s="84">
        <v>180</v>
      </c>
      <c r="B1752" s="4" t="s">
        <v>3937</v>
      </c>
      <c r="C1752" s="10" t="s">
        <v>3964</v>
      </c>
      <c r="D1752" s="2">
        <v>24</v>
      </c>
      <c r="E1752" s="45" t="s">
        <v>4033</v>
      </c>
      <c r="F1752" s="25"/>
      <c r="G1752" s="35" t="s">
        <v>4363</v>
      </c>
      <c r="H1752" s="11" t="s">
        <v>4034</v>
      </c>
      <c r="I1752" s="59"/>
      <c r="J1752" s="122"/>
      <c r="K1752" s="123"/>
      <c r="L1752" s="60"/>
      <c r="M1752" s="115"/>
      <c r="N1752" s="8"/>
      <c r="Q1752" s="8"/>
      <c r="R1752" s="99"/>
      <c r="S1752" s="27"/>
      <c r="T1752" s="27"/>
    </row>
    <row r="1753" spans="1:20" ht="13.4" customHeight="1" x14ac:dyDescent="1.1000000000000001">
      <c r="A1753" s="84">
        <v>179</v>
      </c>
      <c r="B1753" s="4" t="s">
        <v>3937</v>
      </c>
      <c r="C1753" s="10" t="s">
        <v>3964</v>
      </c>
      <c r="D1753" s="2">
        <v>23</v>
      </c>
      <c r="E1753" s="45" t="s">
        <v>4035</v>
      </c>
      <c r="F1753" s="25"/>
      <c r="G1753" s="35" t="s">
        <v>4363</v>
      </c>
      <c r="H1753" s="11" t="s">
        <v>4036</v>
      </c>
      <c r="I1753" s="59"/>
      <c r="J1753" s="122"/>
      <c r="K1753" s="123"/>
      <c r="L1753" s="60"/>
      <c r="M1753" s="115"/>
      <c r="N1753" s="8"/>
      <c r="Q1753" s="8"/>
      <c r="R1753" s="99"/>
      <c r="S1753" s="27"/>
      <c r="T1753" s="27"/>
    </row>
    <row r="1754" spans="1:20" ht="13.4" customHeight="1" x14ac:dyDescent="1.1000000000000001">
      <c r="A1754" s="84">
        <v>178</v>
      </c>
      <c r="B1754" s="4" t="s">
        <v>3937</v>
      </c>
      <c r="C1754" s="10" t="s">
        <v>3964</v>
      </c>
      <c r="D1754" s="2">
        <v>22</v>
      </c>
      <c r="E1754" s="45" t="s">
        <v>4037</v>
      </c>
      <c r="F1754" s="25"/>
      <c r="G1754" s="35" t="s">
        <v>4363</v>
      </c>
      <c r="H1754" s="11" t="s">
        <v>4038</v>
      </c>
      <c r="I1754" s="59"/>
      <c r="J1754" s="122"/>
      <c r="K1754" s="123"/>
      <c r="L1754" s="60"/>
      <c r="M1754" s="115"/>
      <c r="N1754" s="8"/>
      <c r="Q1754" s="8"/>
      <c r="R1754" s="99"/>
      <c r="S1754" s="27"/>
      <c r="T1754" s="27"/>
    </row>
    <row r="1755" spans="1:20" ht="13.4" customHeight="1" x14ac:dyDescent="1.1000000000000001">
      <c r="A1755" s="84">
        <v>177</v>
      </c>
      <c r="B1755" s="4" t="s">
        <v>3937</v>
      </c>
      <c r="C1755" s="10" t="s">
        <v>3964</v>
      </c>
      <c r="D1755" s="2">
        <v>21</v>
      </c>
      <c r="E1755" s="45" t="s">
        <v>4039</v>
      </c>
      <c r="F1755" s="25"/>
      <c r="G1755" s="35" t="s">
        <v>4363</v>
      </c>
      <c r="H1755" s="11" t="s">
        <v>4040</v>
      </c>
      <c r="I1755" s="59"/>
      <c r="J1755" s="122"/>
      <c r="K1755" s="123"/>
      <c r="L1755" s="60"/>
      <c r="M1755" s="115"/>
      <c r="N1755" s="8"/>
      <c r="Q1755" s="8"/>
      <c r="R1755" s="99"/>
      <c r="S1755" s="27"/>
      <c r="T1755" s="27"/>
    </row>
    <row r="1756" spans="1:20" ht="13.4" customHeight="1" x14ac:dyDescent="1.1000000000000001">
      <c r="A1756" s="84">
        <v>176</v>
      </c>
      <c r="B1756" s="4" t="s">
        <v>3937</v>
      </c>
      <c r="C1756" s="10" t="s">
        <v>3964</v>
      </c>
      <c r="D1756" s="2">
        <v>20</v>
      </c>
      <c r="E1756" s="45" t="s">
        <v>4041</v>
      </c>
      <c r="F1756" s="25"/>
      <c r="G1756" s="35" t="s">
        <v>4363</v>
      </c>
      <c r="H1756" s="11" t="s">
        <v>4042</v>
      </c>
      <c r="I1756" s="59"/>
      <c r="J1756" s="122"/>
      <c r="K1756" s="123"/>
      <c r="L1756" s="60"/>
      <c r="M1756" s="115"/>
      <c r="N1756" s="8"/>
      <c r="Q1756" s="8"/>
      <c r="R1756" s="99"/>
      <c r="S1756" s="27"/>
      <c r="T1756" s="27"/>
    </row>
    <row r="1757" spans="1:20" ht="13.4" customHeight="1" x14ac:dyDescent="1.1000000000000001">
      <c r="A1757" s="84">
        <v>175</v>
      </c>
      <c r="B1757" s="4" t="s">
        <v>3937</v>
      </c>
      <c r="C1757" s="10" t="s">
        <v>3964</v>
      </c>
      <c r="D1757" s="2">
        <v>19</v>
      </c>
      <c r="E1757" s="45" t="s">
        <v>4043</v>
      </c>
      <c r="F1757" s="25"/>
      <c r="G1757" s="35" t="s">
        <v>4363</v>
      </c>
      <c r="H1757" s="11" t="s">
        <v>4044</v>
      </c>
      <c r="I1757" s="59"/>
      <c r="J1757" s="122"/>
      <c r="K1757" s="123"/>
      <c r="L1757" s="60"/>
      <c r="M1757" s="115"/>
      <c r="N1757" s="8"/>
      <c r="Q1757" s="8"/>
      <c r="R1757" s="99"/>
      <c r="S1757" s="27"/>
      <c r="T1757" s="27"/>
    </row>
    <row r="1758" spans="1:20" ht="13.4" customHeight="1" x14ac:dyDescent="1.1000000000000001">
      <c r="A1758" s="84">
        <v>174</v>
      </c>
      <c r="B1758" s="4" t="s">
        <v>3937</v>
      </c>
      <c r="C1758" s="10" t="s">
        <v>3964</v>
      </c>
      <c r="D1758" s="2">
        <v>18</v>
      </c>
      <c r="E1758" s="45" t="s">
        <v>4045</v>
      </c>
      <c r="F1758" s="25"/>
      <c r="G1758" s="35" t="s">
        <v>4363</v>
      </c>
      <c r="H1758" s="11" t="s">
        <v>4046</v>
      </c>
      <c r="I1758" s="59"/>
      <c r="J1758" s="122"/>
      <c r="K1758" s="123"/>
      <c r="L1758" s="60"/>
      <c r="M1758" s="115"/>
      <c r="N1758" s="8"/>
      <c r="Q1758" s="8"/>
      <c r="R1758" s="99"/>
      <c r="S1758" s="27"/>
      <c r="T1758" s="27"/>
    </row>
    <row r="1759" spans="1:20" ht="13.4" customHeight="1" x14ac:dyDescent="1.1000000000000001">
      <c r="A1759" s="84">
        <v>173</v>
      </c>
      <c r="B1759" s="4" t="s">
        <v>3937</v>
      </c>
      <c r="C1759" s="10" t="s">
        <v>3964</v>
      </c>
      <c r="D1759" s="2">
        <v>17</v>
      </c>
      <c r="E1759" s="45" t="s">
        <v>4047</v>
      </c>
      <c r="F1759" s="25"/>
      <c r="G1759" s="35" t="s">
        <v>4363</v>
      </c>
      <c r="H1759" s="11" t="s">
        <v>4048</v>
      </c>
      <c r="I1759" s="59"/>
      <c r="J1759" s="122"/>
      <c r="K1759" s="123"/>
      <c r="L1759" s="60"/>
      <c r="M1759" s="115"/>
      <c r="N1759" s="8"/>
      <c r="Q1759" s="8"/>
      <c r="R1759" s="99"/>
      <c r="S1759" s="27"/>
      <c r="T1759" s="27"/>
    </row>
    <row r="1760" spans="1:20" ht="13.4" customHeight="1" x14ac:dyDescent="1.1000000000000001">
      <c r="A1760" s="84">
        <v>172</v>
      </c>
      <c r="B1760" s="4" t="s">
        <v>3937</v>
      </c>
      <c r="C1760" s="10" t="s">
        <v>3964</v>
      </c>
      <c r="D1760" s="2">
        <v>16</v>
      </c>
      <c r="E1760" s="45" t="s">
        <v>4049</v>
      </c>
      <c r="F1760" s="25"/>
      <c r="G1760" s="35" t="s">
        <v>4363</v>
      </c>
      <c r="H1760" s="11" t="s">
        <v>4050</v>
      </c>
      <c r="I1760" s="59"/>
      <c r="J1760" s="122"/>
      <c r="K1760" s="123"/>
      <c r="L1760" s="60"/>
      <c r="M1760" s="115"/>
      <c r="N1760" s="8"/>
      <c r="Q1760" s="8"/>
      <c r="R1760" s="99"/>
      <c r="S1760" s="27"/>
      <c r="T1760" s="27"/>
    </row>
    <row r="1761" spans="1:20" ht="13.4" customHeight="1" x14ac:dyDescent="1.1000000000000001">
      <c r="A1761" s="84">
        <v>171</v>
      </c>
      <c r="B1761" s="4" t="s">
        <v>3937</v>
      </c>
      <c r="C1761" s="10" t="s">
        <v>3964</v>
      </c>
      <c r="D1761" s="2">
        <v>15</v>
      </c>
      <c r="E1761" s="45" t="s">
        <v>4051</v>
      </c>
      <c r="F1761" s="25"/>
      <c r="G1761" s="35" t="s">
        <v>4363</v>
      </c>
      <c r="H1761" s="11" t="s">
        <v>4052</v>
      </c>
      <c r="I1761" s="59"/>
      <c r="J1761" s="122"/>
      <c r="K1761" s="123"/>
      <c r="L1761" s="60"/>
      <c r="M1761" s="115"/>
      <c r="N1761" s="8"/>
      <c r="Q1761" s="8"/>
      <c r="R1761" s="99"/>
      <c r="S1761" s="27"/>
      <c r="T1761" s="27"/>
    </row>
    <row r="1762" spans="1:20" ht="13.4" customHeight="1" x14ac:dyDescent="1.1000000000000001">
      <c r="A1762" s="84">
        <v>170</v>
      </c>
      <c r="B1762" s="4" t="s">
        <v>3937</v>
      </c>
      <c r="C1762" s="10" t="s">
        <v>3964</v>
      </c>
      <c r="D1762" s="2">
        <v>14</v>
      </c>
      <c r="E1762" s="45" t="s">
        <v>4053</v>
      </c>
      <c r="F1762" s="25"/>
      <c r="G1762" s="35" t="s">
        <v>4363</v>
      </c>
      <c r="H1762" s="11" t="s">
        <v>4054</v>
      </c>
      <c r="I1762" s="59"/>
      <c r="J1762" s="122"/>
      <c r="K1762" s="123"/>
      <c r="L1762" s="60"/>
      <c r="M1762" s="115"/>
      <c r="N1762" s="8"/>
      <c r="Q1762" s="8"/>
      <c r="R1762" s="99"/>
      <c r="S1762" s="27"/>
      <c r="T1762" s="27"/>
    </row>
    <row r="1763" spans="1:20" ht="13.4" customHeight="1" x14ac:dyDescent="1.1000000000000001">
      <c r="A1763" s="84">
        <v>169</v>
      </c>
      <c r="B1763" s="4" t="s">
        <v>3937</v>
      </c>
      <c r="C1763" s="10" t="s">
        <v>3964</v>
      </c>
      <c r="D1763" s="2">
        <v>13</v>
      </c>
      <c r="E1763" s="45" t="s">
        <v>4055</v>
      </c>
      <c r="F1763" s="25"/>
      <c r="G1763" s="35" t="s">
        <v>4363</v>
      </c>
      <c r="H1763" s="11" t="s">
        <v>4056</v>
      </c>
      <c r="I1763" s="59"/>
      <c r="J1763" s="122"/>
      <c r="K1763" s="123"/>
      <c r="L1763" s="60"/>
      <c r="M1763" s="115"/>
      <c r="N1763" s="8"/>
      <c r="Q1763" s="8"/>
      <c r="R1763" s="99"/>
      <c r="S1763" s="27"/>
      <c r="T1763" s="27"/>
    </row>
    <row r="1764" spans="1:20" ht="13.4" customHeight="1" x14ac:dyDescent="1.1000000000000001">
      <c r="A1764" s="84">
        <v>168</v>
      </c>
      <c r="B1764" s="4" t="s">
        <v>3937</v>
      </c>
      <c r="C1764" s="10" t="s">
        <v>3964</v>
      </c>
      <c r="D1764" s="2">
        <v>12</v>
      </c>
      <c r="E1764" s="45" t="s">
        <v>4057</v>
      </c>
      <c r="F1764" s="25"/>
      <c r="G1764" s="35" t="s">
        <v>4363</v>
      </c>
      <c r="H1764" s="11" t="s">
        <v>4058</v>
      </c>
      <c r="I1764" s="59"/>
      <c r="J1764" s="122"/>
      <c r="K1764" s="123"/>
      <c r="L1764" s="60"/>
      <c r="M1764" s="115"/>
      <c r="N1764" s="8"/>
      <c r="Q1764" s="8"/>
      <c r="R1764" s="99"/>
      <c r="S1764" s="27"/>
      <c r="T1764" s="27"/>
    </row>
    <row r="1765" spans="1:20" ht="13.4" customHeight="1" x14ac:dyDescent="1.1000000000000001">
      <c r="A1765" s="84">
        <v>167</v>
      </c>
      <c r="B1765" s="4" t="s">
        <v>3937</v>
      </c>
      <c r="C1765" s="10" t="s">
        <v>3964</v>
      </c>
      <c r="D1765" s="2">
        <v>11</v>
      </c>
      <c r="E1765" s="45" t="s">
        <v>4059</v>
      </c>
      <c r="F1765" s="25"/>
      <c r="G1765" s="35" t="s">
        <v>4363</v>
      </c>
      <c r="H1765" s="11" t="s">
        <v>4060</v>
      </c>
      <c r="I1765" s="59"/>
      <c r="J1765" s="122"/>
      <c r="K1765" s="123"/>
      <c r="L1765" s="60"/>
      <c r="M1765" s="115"/>
      <c r="N1765" s="8"/>
      <c r="Q1765" s="8"/>
      <c r="R1765" s="99"/>
      <c r="S1765" s="27"/>
      <c r="T1765" s="27"/>
    </row>
    <row r="1766" spans="1:20" ht="13.4" customHeight="1" x14ac:dyDescent="1.1000000000000001">
      <c r="A1766" s="84">
        <v>166</v>
      </c>
      <c r="B1766" s="4" t="s">
        <v>3937</v>
      </c>
      <c r="C1766" s="10" t="s">
        <v>3964</v>
      </c>
      <c r="D1766" s="2">
        <v>10</v>
      </c>
      <c r="E1766" s="45" t="s">
        <v>4061</v>
      </c>
      <c r="F1766" s="25"/>
      <c r="G1766" s="35" t="s">
        <v>4363</v>
      </c>
      <c r="H1766" s="11" t="s">
        <v>4062</v>
      </c>
      <c r="I1766" s="59"/>
      <c r="J1766" s="122"/>
      <c r="K1766" s="123"/>
      <c r="L1766" s="60"/>
      <c r="M1766" s="115"/>
      <c r="N1766" s="8"/>
      <c r="Q1766" s="8"/>
      <c r="R1766" s="99"/>
      <c r="S1766" s="27"/>
      <c r="T1766" s="27"/>
    </row>
    <row r="1767" spans="1:20" ht="13.4" customHeight="1" x14ac:dyDescent="1.1000000000000001">
      <c r="A1767" s="84">
        <v>165</v>
      </c>
      <c r="B1767" s="4" t="s">
        <v>3937</v>
      </c>
      <c r="C1767" s="10" t="s">
        <v>3964</v>
      </c>
      <c r="D1767" s="2">
        <v>9</v>
      </c>
      <c r="E1767" s="45" t="s">
        <v>4063</v>
      </c>
      <c r="F1767" s="25"/>
      <c r="G1767" s="35" t="s">
        <v>4363</v>
      </c>
      <c r="H1767" s="11" t="s">
        <v>4064</v>
      </c>
      <c r="I1767" s="59"/>
      <c r="J1767" s="122"/>
      <c r="K1767" s="123"/>
      <c r="L1767" s="60"/>
      <c r="M1767" s="115"/>
      <c r="N1767" s="8"/>
      <c r="Q1767" s="8"/>
      <c r="R1767" s="99"/>
      <c r="S1767" s="27"/>
      <c r="T1767" s="27"/>
    </row>
    <row r="1768" spans="1:20" ht="13.4" customHeight="1" x14ac:dyDescent="1.1000000000000001">
      <c r="A1768" s="84">
        <v>164</v>
      </c>
      <c r="B1768" s="4" t="s">
        <v>3937</v>
      </c>
      <c r="C1768" s="10" t="s">
        <v>3964</v>
      </c>
      <c r="D1768" s="2">
        <v>8</v>
      </c>
      <c r="E1768" s="45" t="s">
        <v>4065</v>
      </c>
      <c r="F1768" s="25"/>
      <c r="G1768" s="35" t="s">
        <v>4363</v>
      </c>
      <c r="H1768" s="11" t="s">
        <v>4066</v>
      </c>
      <c r="I1768" s="59"/>
      <c r="J1768" s="122"/>
      <c r="K1768" s="123"/>
      <c r="L1768" s="60"/>
      <c r="M1768" s="115"/>
      <c r="N1768" s="8"/>
      <c r="Q1768" s="8"/>
      <c r="R1768" s="99"/>
      <c r="S1768" s="27"/>
      <c r="T1768" s="27"/>
    </row>
    <row r="1769" spans="1:20" ht="13.4" customHeight="1" x14ac:dyDescent="1.1000000000000001">
      <c r="A1769" s="84">
        <v>163</v>
      </c>
      <c r="B1769" s="4" t="s">
        <v>3937</v>
      </c>
      <c r="C1769" s="10" t="s">
        <v>3964</v>
      </c>
      <c r="D1769" s="2">
        <v>7</v>
      </c>
      <c r="E1769" s="45" t="s">
        <v>4067</v>
      </c>
      <c r="F1769" s="25"/>
      <c r="G1769" s="35" t="s">
        <v>4363</v>
      </c>
      <c r="H1769" s="11" t="s">
        <v>4068</v>
      </c>
      <c r="I1769" s="59"/>
      <c r="J1769" s="122"/>
      <c r="K1769" s="123"/>
      <c r="L1769" s="60"/>
      <c r="M1769" s="115"/>
      <c r="N1769" s="8"/>
      <c r="Q1769" s="8"/>
      <c r="R1769" s="99"/>
      <c r="S1769" s="27"/>
      <c r="T1769" s="27"/>
    </row>
    <row r="1770" spans="1:20" ht="13.4" customHeight="1" x14ac:dyDescent="1.1000000000000001">
      <c r="A1770" s="84">
        <v>162</v>
      </c>
      <c r="B1770" s="4" t="s">
        <v>3937</v>
      </c>
      <c r="C1770" s="10" t="s">
        <v>3964</v>
      </c>
      <c r="D1770" s="2">
        <v>6</v>
      </c>
      <c r="E1770" s="45" t="s">
        <v>4069</v>
      </c>
      <c r="F1770" s="25"/>
      <c r="G1770" s="35" t="s">
        <v>4363</v>
      </c>
      <c r="H1770" s="11" t="s">
        <v>4070</v>
      </c>
      <c r="I1770" s="59"/>
      <c r="J1770" s="122"/>
      <c r="K1770" s="123"/>
      <c r="L1770" s="60"/>
      <c r="M1770" s="115"/>
      <c r="N1770" s="8"/>
      <c r="Q1770" s="8"/>
      <c r="R1770" s="99"/>
      <c r="S1770" s="27"/>
      <c r="T1770" s="27"/>
    </row>
    <row r="1771" spans="1:20" ht="13.4" customHeight="1" x14ac:dyDescent="1.1000000000000001">
      <c r="A1771" s="84">
        <v>161</v>
      </c>
      <c r="B1771" s="4" t="s">
        <v>3937</v>
      </c>
      <c r="C1771" s="10" t="s">
        <v>3964</v>
      </c>
      <c r="D1771" s="2">
        <v>5</v>
      </c>
      <c r="E1771" s="45" t="s">
        <v>4071</v>
      </c>
      <c r="F1771" s="25"/>
      <c r="G1771" s="35" t="s">
        <v>4363</v>
      </c>
      <c r="H1771" s="11" t="s">
        <v>4072</v>
      </c>
      <c r="I1771" s="59"/>
      <c r="J1771" s="122"/>
      <c r="K1771" s="123"/>
      <c r="L1771" s="60"/>
      <c r="M1771" s="115"/>
      <c r="N1771" s="8"/>
      <c r="Q1771" s="8"/>
      <c r="R1771" s="99"/>
      <c r="S1771" s="27"/>
      <c r="T1771" s="27"/>
    </row>
    <row r="1772" spans="1:20" ht="13.4" customHeight="1" x14ac:dyDescent="1.1000000000000001">
      <c r="A1772" s="84">
        <v>160</v>
      </c>
      <c r="B1772" s="4" t="s">
        <v>3937</v>
      </c>
      <c r="C1772" s="10" t="s">
        <v>3964</v>
      </c>
      <c r="D1772" s="2">
        <v>4</v>
      </c>
      <c r="E1772" s="45" t="s">
        <v>4073</v>
      </c>
      <c r="F1772" s="25"/>
      <c r="G1772" s="35" t="s">
        <v>4363</v>
      </c>
      <c r="H1772" s="11" t="s">
        <v>4074</v>
      </c>
      <c r="I1772" s="59"/>
      <c r="J1772" s="122"/>
      <c r="K1772" s="123"/>
      <c r="L1772" s="60"/>
      <c r="M1772" s="115"/>
      <c r="N1772" s="8"/>
      <c r="Q1772" s="8"/>
      <c r="R1772" s="99"/>
      <c r="S1772" s="27"/>
      <c r="T1772" s="27"/>
    </row>
    <row r="1773" spans="1:20" ht="13.4" customHeight="1" x14ac:dyDescent="1.1000000000000001">
      <c r="A1773" s="84">
        <v>159</v>
      </c>
      <c r="B1773" s="4" t="s">
        <v>3937</v>
      </c>
      <c r="C1773" s="10" t="s">
        <v>3964</v>
      </c>
      <c r="D1773" s="2">
        <v>3</v>
      </c>
      <c r="E1773" s="45" t="s">
        <v>4075</v>
      </c>
      <c r="F1773" s="25"/>
      <c r="G1773" s="35" t="s">
        <v>4363</v>
      </c>
      <c r="H1773" s="11" t="s">
        <v>4076</v>
      </c>
      <c r="I1773" s="59"/>
      <c r="J1773" s="122"/>
      <c r="K1773" s="123"/>
      <c r="L1773" s="60"/>
      <c r="M1773" s="115"/>
      <c r="N1773" s="8"/>
      <c r="Q1773" s="8"/>
      <c r="R1773" s="99"/>
      <c r="S1773" s="27"/>
      <c r="T1773" s="27"/>
    </row>
    <row r="1774" spans="1:20" ht="13.4" customHeight="1" x14ac:dyDescent="1.1000000000000001">
      <c r="A1774" s="84">
        <v>158</v>
      </c>
      <c r="B1774" s="4" t="s">
        <v>3937</v>
      </c>
      <c r="C1774" s="10" t="s">
        <v>3964</v>
      </c>
      <c r="D1774" s="2">
        <v>2</v>
      </c>
      <c r="E1774" s="45" t="s">
        <v>4077</v>
      </c>
      <c r="F1774" s="25"/>
      <c r="G1774" s="35" t="s">
        <v>4363</v>
      </c>
      <c r="H1774" s="11" t="s">
        <v>4078</v>
      </c>
      <c r="I1774" s="59"/>
      <c r="J1774" s="122"/>
      <c r="K1774" s="123"/>
      <c r="L1774" s="60"/>
      <c r="M1774" s="115"/>
      <c r="N1774" s="8"/>
      <c r="Q1774" s="8"/>
      <c r="R1774" s="99"/>
      <c r="S1774" s="27"/>
      <c r="T1774" s="27"/>
    </row>
    <row r="1775" spans="1:20" ht="13.4" customHeight="1" x14ac:dyDescent="1.1000000000000001">
      <c r="A1775" s="84">
        <v>157</v>
      </c>
      <c r="B1775" s="4" t="s">
        <v>3937</v>
      </c>
      <c r="C1775" s="10" t="s">
        <v>3964</v>
      </c>
      <c r="D1775" s="2">
        <v>1</v>
      </c>
      <c r="E1775" s="45" t="s">
        <v>4079</v>
      </c>
      <c r="F1775" s="25"/>
      <c r="G1775" s="35" t="s">
        <v>4363</v>
      </c>
      <c r="H1775" s="11" t="s">
        <v>4080</v>
      </c>
      <c r="I1775" s="59"/>
      <c r="J1775" s="122"/>
      <c r="K1775" s="123"/>
      <c r="L1775" s="60"/>
      <c r="M1775" s="115"/>
      <c r="N1775" s="8"/>
      <c r="Q1775" s="8"/>
      <c r="R1775" s="99"/>
      <c r="S1775" s="27"/>
      <c r="T1775" s="27"/>
    </row>
    <row r="1776" spans="1:20" ht="13.4" customHeight="1" x14ac:dyDescent="1.1000000000000001">
      <c r="A1776" s="84">
        <v>156</v>
      </c>
      <c r="B1776" s="4" t="s">
        <v>4081</v>
      </c>
      <c r="C1776" s="10" t="s">
        <v>4082</v>
      </c>
      <c r="D1776" s="2">
        <v>155</v>
      </c>
      <c r="E1776" s="45" t="s">
        <v>4083</v>
      </c>
      <c r="F1776" s="25"/>
      <c r="G1776" s="35" t="s">
        <v>4363</v>
      </c>
      <c r="H1776" s="11" t="s">
        <v>4084</v>
      </c>
      <c r="I1776" s="59"/>
      <c r="J1776" s="122"/>
      <c r="K1776" s="123"/>
      <c r="L1776" s="60"/>
      <c r="M1776" s="115"/>
      <c r="N1776" s="8"/>
      <c r="Q1776" s="8"/>
      <c r="R1776" s="99"/>
      <c r="S1776" s="27"/>
      <c r="T1776" s="27"/>
    </row>
    <row r="1777" spans="1:20" ht="13.4" customHeight="1" x14ac:dyDescent="1.1000000000000001">
      <c r="A1777" s="84">
        <v>155</v>
      </c>
      <c r="B1777" s="4" t="s">
        <v>4081</v>
      </c>
      <c r="C1777" s="10" t="s">
        <v>4082</v>
      </c>
      <c r="D1777" s="2">
        <v>154</v>
      </c>
      <c r="E1777" s="45" t="s">
        <v>4085</v>
      </c>
      <c r="F1777" s="25"/>
      <c r="G1777" s="35" t="s">
        <v>4363</v>
      </c>
      <c r="H1777" s="11" t="s">
        <v>4086</v>
      </c>
      <c r="I1777" s="59"/>
      <c r="J1777" s="122"/>
      <c r="K1777" s="123"/>
      <c r="L1777" s="60"/>
      <c r="M1777" s="115"/>
      <c r="N1777" s="3" t="s">
        <v>15</v>
      </c>
      <c r="Q1777" s="3"/>
      <c r="R1777" s="3"/>
      <c r="S1777" s="27"/>
      <c r="T1777" s="27"/>
    </row>
    <row r="1778" spans="1:20" ht="13.4" customHeight="1" x14ac:dyDescent="1.1000000000000001">
      <c r="A1778" s="84">
        <v>154</v>
      </c>
      <c r="B1778" s="4" t="s">
        <v>4081</v>
      </c>
      <c r="C1778" s="10" t="s">
        <v>4082</v>
      </c>
      <c r="D1778" s="2">
        <v>153</v>
      </c>
      <c r="E1778" s="45" t="s">
        <v>4087</v>
      </c>
      <c r="F1778" s="25"/>
      <c r="G1778" s="35" t="s">
        <v>4363</v>
      </c>
      <c r="H1778" s="11" t="s">
        <v>4088</v>
      </c>
      <c r="I1778" s="59"/>
      <c r="J1778" s="122"/>
      <c r="K1778" s="123"/>
      <c r="L1778" s="60"/>
      <c r="M1778" s="115"/>
      <c r="N1778" s="8"/>
      <c r="Q1778" s="8"/>
      <c r="R1778" s="99"/>
      <c r="S1778" s="27"/>
      <c r="T1778" s="27"/>
    </row>
    <row r="1779" spans="1:20" ht="13.4" customHeight="1" x14ac:dyDescent="1.1000000000000001">
      <c r="A1779" s="84">
        <v>153</v>
      </c>
      <c r="B1779" s="4" t="s">
        <v>4081</v>
      </c>
      <c r="C1779" s="10" t="s">
        <v>4082</v>
      </c>
      <c r="D1779" s="2">
        <v>152</v>
      </c>
      <c r="E1779" s="45" t="s">
        <v>4089</v>
      </c>
      <c r="F1779" s="25"/>
      <c r="G1779" s="35" t="s">
        <v>4363</v>
      </c>
      <c r="H1779" s="11" t="s">
        <v>4090</v>
      </c>
      <c r="I1779" s="59"/>
      <c r="J1779" s="122"/>
      <c r="K1779" s="123"/>
      <c r="L1779" s="60"/>
      <c r="M1779" s="115"/>
      <c r="N1779" s="8"/>
      <c r="Q1779" s="8"/>
      <c r="R1779" s="99"/>
      <c r="S1779" s="27"/>
      <c r="T1779" s="27"/>
    </row>
    <row r="1780" spans="1:20" ht="13.4" customHeight="1" x14ac:dyDescent="1.1000000000000001">
      <c r="A1780" s="84">
        <v>152</v>
      </c>
      <c r="B1780" s="4" t="s">
        <v>4081</v>
      </c>
      <c r="C1780" s="10" t="s">
        <v>4082</v>
      </c>
      <c r="D1780" s="2">
        <v>151</v>
      </c>
      <c r="E1780" s="45" t="s">
        <v>4091</v>
      </c>
      <c r="F1780" s="25"/>
      <c r="G1780" s="35" t="s">
        <v>4363</v>
      </c>
      <c r="H1780" s="11" t="s">
        <v>4092</v>
      </c>
      <c r="I1780" s="59"/>
      <c r="J1780" s="122"/>
      <c r="K1780" s="123"/>
      <c r="L1780" s="60"/>
      <c r="M1780" s="115"/>
      <c r="N1780" s="8"/>
      <c r="Q1780" s="8"/>
      <c r="R1780" s="99"/>
      <c r="S1780" s="27"/>
      <c r="T1780" s="27"/>
    </row>
    <row r="1781" spans="1:20" ht="13.4" customHeight="1" x14ac:dyDescent="1.1000000000000001">
      <c r="A1781" s="84">
        <v>151</v>
      </c>
      <c r="B1781" s="4" t="s">
        <v>4081</v>
      </c>
      <c r="C1781" s="10" t="s">
        <v>4082</v>
      </c>
      <c r="D1781" s="2">
        <v>150</v>
      </c>
      <c r="E1781" s="45" t="s">
        <v>4093</v>
      </c>
      <c r="F1781" s="25"/>
      <c r="G1781" s="35" t="s">
        <v>4363</v>
      </c>
      <c r="H1781" s="11" t="s">
        <v>4094</v>
      </c>
      <c r="I1781" s="59"/>
      <c r="J1781" s="122"/>
      <c r="K1781" s="123"/>
      <c r="L1781" s="60"/>
      <c r="M1781" s="115"/>
      <c r="N1781" s="8"/>
      <c r="Q1781" s="8"/>
      <c r="R1781" s="99"/>
      <c r="S1781" s="27"/>
      <c r="T1781" s="27"/>
    </row>
    <row r="1782" spans="1:20" ht="13.4" customHeight="1" x14ac:dyDescent="1.1000000000000001">
      <c r="A1782" s="84">
        <v>150</v>
      </c>
      <c r="B1782" s="4" t="s">
        <v>4081</v>
      </c>
      <c r="C1782" s="10" t="s">
        <v>4082</v>
      </c>
      <c r="D1782" s="2">
        <v>149</v>
      </c>
      <c r="E1782" s="45" t="s">
        <v>4095</v>
      </c>
      <c r="F1782" s="25"/>
      <c r="G1782" s="35" t="s">
        <v>4363</v>
      </c>
      <c r="H1782" s="11" t="s">
        <v>4096</v>
      </c>
      <c r="I1782" s="59"/>
      <c r="J1782" s="122"/>
      <c r="K1782" s="123"/>
      <c r="L1782" s="60"/>
      <c r="M1782" s="115"/>
      <c r="N1782" s="8"/>
      <c r="Q1782" s="8"/>
      <c r="R1782" s="99"/>
      <c r="S1782" s="27"/>
      <c r="T1782" s="27"/>
    </row>
    <row r="1783" spans="1:20" ht="13.4" customHeight="1" x14ac:dyDescent="1.1000000000000001">
      <c r="A1783" s="84">
        <v>149</v>
      </c>
      <c r="B1783" s="4" t="s">
        <v>4081</v>
      </c>
      <c r="C1783" s="10" t="s">
        <v>4082</v>
      </c>
      <c r="D1783" s="2">
        <v>148</v>
      </c>
      <c r="E1783" s="45" t="s">
        <v>4097</v>
      </c>
      <c r="F1783" s="25"/>
      <c r="G1783" s="35" t="s">
        <v>4363</v>
      </c>
      <c r="H1783" s="11" t="s">
        <v>4098</v>
      </c>
      <c r="I1783" s="59"/>
      <c r="J1783" s="122"/>
      <c r="K1783" s="123"/>
      <c r="L1783" s="60"/>
      <c r="M1783" s="115"/>
      <c r="N1783" s="8"/>
      <c r="Q1783" s="8"/>
      <c r="R1783" s="99"/>
      <c r="S1783" s="27"/>
      <c r="T1783" s="27"/>
    </row>
    <row r="1784" spans="1:20" ht="13.4" customHeight="1" x14ac:dyDescent="1.1000000000000001">
      <c r="A1784" s="84">
        <v>148</v>
      </c>
      <c r="B1784" s="4" t="s">
        <v>4081</v>
      </c>
      <c r="C1784" s="10" t="s">
        <v>4082</v>
      </c>
      <c r="D1784" s="2">
        <v>147</v>
      </c>
      <c r="E1784" s="45" t="s">
        <v>4099</v>
      </c>
      <c r="F1784" s="25"/>
      <c r="G1784" s="35" t="s">
        <v>4363</v>
      </c>
      <c r="H1784" s="11" t="s">
        <v>4100</v>
      </c>
      <c r="I1784" s="59"/>
      <c r="J1784" s="122"/>
      <c r="K1784" s="123"/>
      <c r="L1784" s="60"/>
      <c r="M1784" s="115"/>
      <c r="N1784" s="8"/>
      <c r="Q1784" s="8"/>
      <c r="R1784" s="99"/>
      <c r="S1784" s="27"/>
      <c r="T1784" s="27"/>
    </row>
    <row r="1785" spans="1:20" ht="13.4" customHeight="1" x14ac:dyDescent="1.1000000000000001">
      <c r="A1785" s="84">
        <v>147</v>
      </c>
      <c r="B1785" s="4" t="s">
        <v>4081</v>
      </c>
      <c r="C1785" s="10" t="s">
        <v>4082</v>
      </c>
      <c r="D1785" s="2">
        <v>146</v>
      </c>
      <c r="E1785" s="45" t="s">
        <v>4101</v>
      </c>
      <c r="F1785" s="25"/>
      <c r="G1785" s="35" t="s">
        <v>4363</v>
      </c>
      <c r="H1785" s="11" t="s">
        <v>4102</v>
      </c>
      <c r="I1785" s="59"/>
      <c r="J1785" s="122"/>
      <c r="K1785" s="123"/>
      <c r="L1785" s="60"/>
      <c r="M1785" s="115"/>
      <c r="N1785" s="8"/>
      <c r="Q1785" s="8"/>
      <c r="R1785" s="99"/>
      <c r="S1785" s="27"/>
      <c r="T1785" s="27"/>
    </row>
    <row r="1786" spans="1:20" ht="13.4" customHeight="1" x14ac:dyDescent="1.1000000000000001">
      <c r="A1786" s="84">
        <v>146</v>
      </c>
      <c r="B1786" s="4" t="s">
        <v>4081</v>
      </c>
      <c r="C1786" s="10" t="s">
        <v>4082</v>
      </c>
      <c r="D1786" s="2">
        <v>145</v>
      </c>
      <c r="E1786" s="45" t="s">
        <v>4103</v>
      </c>
      <c r="F1786" s="25"/>
      <c r="G1786" s="35" t="s">
        <v>4363</v>
      </c>
      <c r="H1786" s="11" t="s">
        <v>4104</v>
      </c>
      <c r="I1786" s="59"/>
      <c r="J1786" s="122"/>
      <c r="K1786" s="123"/>
      <c r="L1786" s="60"/>
      <c r="M1786" s="115"/>
      <c r="N1786" s="8"/>
      <c r="Q1786" s="8"/>
      <c r="R1786" s="99"/>
      <c r="S1786" s="27"/>
      <c r="T1786" s="27"/>
    </row>
    <row r="1787" spans="1:20" ht="13.4" customHeight="1" x14ac:dyDescent="1.1000000000000001">
      <c r="A1787" s="84">
        <v>145</v>
      </c>
      <c r="B1787" s="4" t="s">
        <v>4081</v>
      </c>
      <c r="C1787" s="10" t="s">
        <v>4082</v>
      </c>
      <c r="D1787" s="2">
        <v>144</v>
      </c>
      <c r="E1787" s="45" t="s">
        <v>4105</v>
      </c>
      <c r="F1787" s="25"/>
      <c r="G1787" s="35" t="s">
        <v>4363</v>
      </c>
      <c r="H1787" s="11" t="s">
        <v>4106</v>
      </c>
      <c r="I1787" s="59"/>
      <c r="J1787" s="122"/>
      <c r="K1787" s="123"/>
      <c r="L1787" s="60"/>
      <c r="M1787" s="115"/>
      <c r="N1787" s="8"/>
      <c r="Q1787" s="8"/>
      <c r="R1787" s="99"/>
      <c r="S1787" s="27"/>
      <c r="T1787" s="27"/>
    </row>
    <row r="1788" spans="1:20" ht="13.4" customHeight="1" x14ac:dyDescent="1.1000000000000001">
      <c r="A1788" s="84">
        <v>144</v>
      </c>
      <c r="B1788" s="4" t="s">
        <v>4081</v>
      </c>
      <c r="C1788" s="10" t="s">
        <v>4082</v>
      </c>
      <c r="D1788" s="2">
        <v>143</v>
      </c>
      <c r="E1788" s="45" t="s">
        <v>4107</v>
      </c>
      <c r="F1788" s="25"/>
      <c r="G1788" s="35" t="s">
        <v>4363</v>
      </c>
      <c r="H1788" s="11" t="s">
        <v>4108</v>
      </c>
      <c r="I1788" s="59"/>
      <c r="J1788" s="122"/>
      <c r="K1788" s="123"/>
      <c r="L1788" s="60"/>
      <c r="M1788" s="115"/>
      <c r="N1788" s="8"/>
      <c r="Q1788" s="8"/>
      <c r="R1788" s="99"/>
      <c r="S1788" s="27"/>
      <c r="T1788" s="27"/>
    </row>
    <row r="1789" spans="1:20" ht="13.4" customHeight="1" x14ac:dyDescent="1.1000000000000001">
      <c r="A1789" s="84">
        <v>143</v>
      </c>
      <c r="B1789" s="4" t="s">
        <v>4081</v>
      </c>
      <c r="C1789" s="10" t="s">
        <v>4082</v>
      </c>
      <c r="D1789" s="2">
        <v>142</v>
      </c>
      <c r="E1789" s="45" t="s">
        <v>4109</v>
      </c>
      <c r="F1789" s="25"/>
      <c r="G1789" s="35" t="s">
        <v>4363</v>
      </c>
      <c r="H1789" s="11" t="s">
        <v>4110</v>
      </c>
      <c r="I1789" s="59"/>
      <c r="J1789" s="122"/>
      <c r="K1789" s="123"/>
      <c r="L1789" s="60"/>
      <c r="M1789" s="115"/>
      <c r="N1789" s="8"/>
      <c r="Q1789" s="8"/>
      <c r="R1789" s="99"/>
      <c r="S1789" s="27"/>
      <c r="T1789" s="27"/>
    </row>
    <row r="1790" spans="1:20" ht="13.4" customHeight="1" x14ac:dyDescent="1.1000000000000001">
      <c r="A1790" s="84">
        <v>142</v>
      </c>
      <c r="B1790" s="4" t="s">
        <v>4081</v>
      </c>
      <c r="C1790" s="10" t="s">
        <v>4082</v>
      </c>
      <c r="D1790" s="2">
        <v>141</v>
      </c>
      <c r="E1790" s="45" t="s">
        <v>4111</v>
      </c>
      <c r="F1790" s="25"/>
      <c r="G1790" s="35" t="s">
        <v>4363</v>
      </c>
      <c r="H1790" s="11" t="s">
        <v>4112</v>
      </c>
      <c r="I1790" s="59"/>
      <c r="J1790" s="122"/>
      <c r="K1790" s="123"/>
      <c r="L1790" s="60"/>
      <c r="M1790" s="115"/>
      <c r="N1790" s="8"/>
      <c r="Q1790" s="8"/>
      <c r="R1790" s="99"/>
      <c r="S1790" s="27"/>
      <c r="T1790" s="27"/>
    </row>
    <row r="1791" spans="1:20" ht="13.4" customHeight="1" x14ac:dyDescent="1.1000000000000001">
      <c r="A1791" s="84">
        <v>141</v>
      </c>
      <c r="B1791" s="4" t="s">
        <v>4081</v>
      </c>
      <c r="C1791" s="10" t="s">
        <v>4082</v>
      </c>
      <c r="D1791" s="2">
        <v>140</v>
      </c>
      <c r="E1791" s="45" t="s">
        <v>4113</v>
      </c>
      <c r="F1791" s="25"/>
      <c r="G1791" s="35" t="s">
        <v>4363</v>
      </c>
      <c r="H1791" s="11" t="s">
        <v>4114</v>
      </c>
      <c r="I1791" s="59"/>
      <c r="J1791" s="122"/>
      <c r="K1791" s="123"/>
      <c r="L1791" s="60"/>
      <c r="M1791" s="115"/>
      <c r="N1791" s="8"/>
      <c r="Q1791" s="8"/>
      <c r="R1791" s="99"/>
      <c r="S1791" s="27"/>
      <c r="T1791" s="27"/>
    </row>
    <row r="1792" spans="1:20" ht="13.4" customHeight="1" x14ac:dyDescent="1.1000000000000001">
      <c r="A1792" s="84">
        <v>140</v>
      </c>
      <c r="B1792" s="4" t="s">
        <v>4081</v>
      </c>
      <c r="C1792" s="10" t="s">
        <v>4082</v>
      </c>
      <c r="D1792" s="2">
        <v>139</v>
      </c>
      <c r="E1792" s="45" t="s">
        <v>4115</v>
      </c>
      <c r="F1792" s="25"/>
      <c r="G1792" s="35" t="s">
        <v>4363</v>
      </c>
      <c r="H1792" s="11" t="s">
        <v>4116</v>
      </c>
      <c r="I1792" s="59"/>
      <c r="J1792" s="122"/>
      <c r="K1792" s="123"/>
      <c r="L1792" s="60"/>
      <c r="M1792" s="115"/>
      <c r="N1792" s="8"/>
      <c r="Q1792" s="8"/>
      <c r="R1792" s="99"/>
      <c r="S1792" s="27"/>
      <c r="T1792" s="27"/>
    </row>
    <row r="1793" spans="1:20" ht="13.4" customHeight="1" x14ac:dyDescent="1.1000000000000001">
      <c r="A1793" s="84">
        <v>139</v>
      </c>
      <c r="B1793" s="4" t="s">
        <v>4081</v>
      </c>
      <c r="C1793" s="10" t="s">
        <v>4082</v>
      </c>
      <c r="D1793" s="2">
        <v>138</v>
      </c>
      <c r="E1793" s="45" t="s">
        <v>4117</v>
      </c>
      <c r="F1793" s="25"/>
      <c r="G1793" s="35" t="s">
        <v>4363</v>
      </c>
      <c r="H1793" s="11" t="s">
        <v>4118</v>
      </c>
      <c r="I1793" s="59"/>
      <c r="J1793" s="122"/>
      <c r="K1793" s="123"/>
      <c r="L1793" s="60"/>
      <c r="M1793" s="115"/>
      <c r="N1793" s="8"/>
      <c r="Q1793" s="8"/>
      <c r="R1793" s="99"/>
      <c r="S1793" s="27"/>
      <c r="T1793" s="27"/>
    </row>
    <row r="1794" spans="1:20" ht="13.4" customHeight="1" x14ac:dyDescent="1.1000000000000001">
      <c r="A1794" s="84">
        <v>138</v>
      </c>
      <c r="B1794" s="4" t="s">
        <v>4081</v>
      </c>
      <c r="C1794" s="10" t="s">
        <v>4082</v>
      </c>
      <c r="D1794" s="2">
        <v>137</v>
      </c>
      <c r="E1794" s="45" t="s">
        <v>4119</v>
      </c>
      <c r="F1794" s="25"/>
      <c r="G1794" s="35" t="s">
        <v>4363</v>
      </c>
      <c r="H1794" s="11" t="s">
        <v>4120</v>
      </c>
      <c r="I1794" s="59"/>
      <c r="J1794" s="122"/>
      <c r="K1794" s="123"/>
      <c r="L1794" s="60"/>
      <c r="M1794" s="115"/>
      <c r="N1794" s="8"/>
      <c r="Q1794" s="8"/>
      <c r="R1794" s="99"/>
      <c r="S1794" s="27"/>
      <c r="T1794" s="27"/>
    </row>
    <row r="1795" spans="1:20" ht="13.4" customHeight="1" x14ac:dyDescent="1.1000000000000001">
      <c r="A1795" s="84">
        <v>137</v>
      </c>
      <c r="B1795" s="4" t="s">
        <v>4081</v>
      </c>
      <c r="C1795" s="10" t="s">
        <v>4082</v>
      </c>
      <c r="D1795" s="2">
        <v>136</v>
      </c>
      <c r="E1795" s="45" t="s">
        <v>4121</v>
      </c>
      <c r="F1795" s="25"/>
      <c r="G1795" s="35" t="s">
        <v>4363</v>
      </c>
      <c r="H1795" s="11" t="s">
        <v>4541</v>
      </c>
      <c r="I1795" s="59"/>
      <c r="J1795" s="122"/>
      <c r="K1795" s="123"/>
      <c r="L1795" s="60"/>
      <c r="M1795" s="115"/>
      <c r="N1795" s="8"/>
      <c r="Q1795" s="8"/>
      <c r="R1795" s="99"/>
      <c r="S1795" s="27"/>
      <c r="T1795" s="27"/>
    </row>
    <row r="1796" spans="1:20" ht="13.4" customHeight="1" x14ac:dyDescent="1.1000000000000001">
      <c r="A1796" s="84">
        <v>136</v>
      </c>
      <c r="B1796" s="4" t="s">
        <v>4081</v>
      </c>
      <c r="C1796" s="10" t="s">
        <v>4082</v>
      </c>
      <c r="D1796" s="2">
        <v>135</v>
      </c>
      <c r="E1796" s="45" t="s">
        <v>4122</v>
      </c>
      <c r="F1796" s="25"/>
      <c r="G1796" s="35" t="s">
        <v>4363</v>
      </c>
      <c r="H1796" s="11" t="s">
        <v>4123</v>
      </c>
      <c r="I1796" s="59"/>
      <c r="J1796" s="122"/>
      <c r="K1796" s="123"/>
      <c r="L1796" s="60"/>
      <c r="M1796" s="115"/>
      <c r="N1796" s="8"/>
      <c r="Q1796" s="8"/>
      <c r="R1796" s="99"/>
      <c r="S1796" s="27"/>
      <c r="T1796" s="27"/>
    </row>
    <row r="1797" spans="1:20" ht="13.4" customHeight="1" x14ac:dyDescent="1.1000000000000001">
      <c r="A1797" s="84">
        <v>135</v>
      </c>
      <c r="B1797" s="4" t="s">
        <v>4081</v>
      </c>
      <c r="C1797" s="10" t="s">
        <v>4082</v>
      </c>
      <c r="D1797" s="2">
        <v>134</v>
      </c>
      <c r="E1797" s="45" t="s">
        <v>4124</v>
      </c>
      <c r="F1797" s="25"/>
      <c r="G1797" s="35" t="s">
        <v>4363</v>
      </c>
      <c r="H1797" s="11" t="s">
        <v>4125</v>
      </c>
      <c r="I1797" s="59"/>
      <c r="J1797" s="122"/>
      <c r="K1797" s="123"/>
      <c r="L1797" s="60"/>
      <c r="M1797" s="115"/>
      <c r="N1797" s="8"/>
      <c r="Q1797" s="8"/>
      <c r="R1797" s="99"/>
      <c r="S1797" s="27"/>
      <c r="T1797" s="27"/>
    </row>
    <row r="1798" spans="1:20" ht="13.4" customHeight="1" x14ac:dyDescent="1.1000000000000001">
      <c r="A1798" s="84">
        <v>134</v>
      </c>
      <c r="B1798" s="4" t="s">
        <v>4081</v>
      </c>
      <c r="C1798" s="10" t="s">
        <v>4082</v>
      </c>
      <c r="D1798" s="2">
        <v>133</v>
      </c>
      <c r="E1798" s="45" t="s">
        <v>4126</v>
      </c>
      <c r="F1798" s="25"/>
      <c r="G1798" s="35" t="s">
        <v>4363</v>
      </c>
      <c r="H1798" s="11" t="s">
        <v>4127</v>
      </c>
      <c r="I1798" s="59"/>
      <c r="J1798" s="122"/>
      <c r="K1798" s="123"/>
      <c r="L1798" s="60"/>
      <c r="M1798" s="115"/>
      <c r="N1798" s="8"/>
      <c r="Q1798" s="8"/>
      <c r="R1798" s="99"/>
      <c r="S1798" s="27"/>
      <c r="T1798" s="27"/>
    </row>
    <row r="1799" spans="1:20" ht="13.4" customHeight="1" x14ac:dyDescent="1.1000000000000001">
      <c r="A1799" s="84">
        <v>133</v>
      </c>
      <c r="B1799" s="4" t="s">
        <v>4081</v>
      </c>
      <c r="C1799" s="10" t="s">
        <v>4082</v>
      </c>
      <c r="D1799" s="2">
        <v>132</v>
      </c>
      <c r="E1799" s="45" t="s">
        <v>4128</v>
      </c>
      <c r="F1799" s="25"/>
      <c r="G1799" s="35" t="s">
        <v>4363</v>
      </c>
      <c r="H1799" s="11" t="s">
        <v>4129</v>
      </c>
      <c r="I1799" s="59"/>
      <c r="J1799" s="122"/>
      <c r="K1799" s="123"/>
      <c r="L1799" s="60"/>
      <c r="M1799" s="115"/>
      <c r="N1799" s="8"/>
      <c r="Q1799" s="8"/>
      <c r="R1799" s="99"/>
      <c r="S1799" s="27"/>
      <c r="T1799" s="27"/>
    </row>
    <row r="1800" spans="1:20" ht="13.4" customHeight="1" x14ac:dyDescent="1.1000000000000001">
      <c r="A1800" s="84">
        <v>132</v>
      </c>
      <c r="B1800" s="4" t="s">
        <v>4081</v>
      </c>
      <c r="C1800" s="10" t="s">
        <v>4082</v>
      </c>
      <c r="D1800" s="2">
        <v>131</v>
      </c>
      <c r="E1800" s="45" t="s">
        <v>4130</v>
      </c>
      <c r="F1800" s="25"/>
      <c r="G1800" s="35" t="s">
        <v>4363</v>
      </c>
      <c r="H1800" s="11" t="s">
        <v>4551</v>
      </c>
      <c r="I1800" s="59"/>
      <c r="J1800" s="122"/>
      <c r="K1800" s="123"/>
      <c r="L1800" s="60"/>
      <c r="M1800" s="115"/>
      <c r="N1800" s="8"/>
      <c r="Q1800" s="8"/>
      <c r="R1800" s="99"/>
      <c r="S1800" s="27"/>
      <c r="T1800" s="27"/>
    </row>
    <row r="1801" spans="1:20" ht="13.4" customHeight="1" x14ac:dyDescent="1.1000000000000001">
      <c r="A1801" s="84">
        <v>131</v>
      </c>
      <c r="B1801" s="4" t="s">
        <v>4081</v>
      </c>
      <c r="C1801" s="10" t="s">
        <v>4082</v>
      </c>
      <c r="D1801" s="2">
        <v>130</v>
      </c>
      <c r="E1801" s="45" t="s">
        <v>4131</v>
      </c>
      <c r="F1801" s="25"/>
      <c r="G1801" s="35" t="s">
        <v>4363</v>
      </c>
      <c r="H1801" s="11" t="s">
        <v>4132</v>
      </c>
      <c r="I1801" s="59"/>
      <c r="J1801" s="122"/>
      <c r="K1801" s="123"/>
      <c r="L1801" s="60"/>
      <c r="M1801" s="115"/>
      <c r="N1801" s="8"/>
      <c r="Q1801" s="8"/>
      <c r="R1801" s="99"/>
      <c r="S1801" s="27"/>
      <c r="T1801" s="27"/>
    </row>
    <row r="1802" spans="1:20" ht="13.4" customHeight="1" x14ac:dyDescent="1.1000000000000001">
      <c r="A1802" s="84">
        <v>130</v>
      </c>
      <c r="B1802" s="4" t="s">
        <v>4081</v>
      </c>
      <c r="C1802" s="10" t="s">
        <v>4082</v>
      </c>
      <c r="D1802" s="2">
        <v>129</v>
      </c>
      <c r="E1802" s="45" t="s">
        <v>4133</v>
      </c>
      <c r="F1802" s="25"/>
      <c r="G1802" s="35" t="s">
        <v>4363</v>
      </c>
      <c r="H1802" s="11" t="s">
        <v>4134</v>
      </c>
      <c r="I1802" s="59"/>
      <c r="J1802" s="122"/>
      <c r="K1802" s="123"/>
      <c r="L1802" s="60"/>
      <c r="M1802" s="115"/>
      <c r="N1802" s="8"/>
      <c r="Q1802" s="8"/>
      <c r="R1802" s="99"/>
      <c r="S1802" s="27"/>
      <c r="T1802" s="27"/>
    </row>
    <row r="1803" spans="1:20" ht="13.4" customHeight="1" x14ac:dyDescent="1.1000000000000001">
      <c r="A1803" s="84">
        <v>129</v>
      </c>
      <c r="B1803" s="4" t="s">
        <v>4081</v>
      </c>
      <c r="C1803" s="10" t="s">
        <v>4082</v>
      </c>
      <c r="D1803" s="2">
        <v>128</v>
      </c>
      <c r="E1803" s="45" t="s">
        <v>4135</v>
      </c>
      <c r="F1803" s="25"/>
      <c r="G1803" s="35" t="s">
        <v>4363</v>
      </c>
      <c r="H1803" s="11" t="s">
        <v>4136</v>
      </c>
      <c r="I1803" s="59"/>
      <c r="J1803" s="122"/>
      <c r="K1803" s="123"/>
      <c r="L1803" s="60"/>
      <c r="M1803" s="115"/>
      <c r="N1803" s="8"/>
      <c r="Q1803" s="8"/>
      <c r="R1803" s="99"/>
      <c r="S1803" s="27"/>
      <c r="T1803" s="27"/>
    </row>
    <row r="1804" spans="1:20" ht="13.4" customHeight="1" x14ac:dyDescent="1.1000000000000001">
      <c r="A1804" s="84">
        <v>128</v>
      </c>
      <c r="B1804" s="4" t="s">
        <v>4081</v>
      </c>
      <c r="C1804" s="10" t="s">
        <v>4082</v>
      </c>
      <c r="D1804" s="2">
        <v>127</v>
      </c>
      <c r="E1804" s="45" t="s">
        <v>4137</v>
      </c>
      <c r="F1804" s="25"/>
      <c r="G1804" s="35" t="s">
        <v>4363</v>
      </c>
      <c r="H1804" s="11" t="s">
        <v>4138</v>
      </c>
      <c r="I1804" s="59"/>
      <c r="J1804" s="122"/>
      <c r="K1804" s="123"/>
      <c r="L1804" s="60"/>
      <c r="M1804" s="115"/>
      <c r="N1804" s="8"/>
      <c r="Q1804" s="8"/>
      <c r="R1804" s="99"/>
      <c r="S1804" s="27"/>
      <c r="T1804" s="27"/>
    </row>
    <row r="1805" spans="1:20" ht="13.4" customHeight="1" x14ac:dyDescent="1.1000000000000001">
      <c r="A1805" s="84">
        <v>127</v>
      </c>
      <c r="B1805" s="4" t="s">
        <v>4081</v>
      </c>
      <c r="C1805" s="10" t="s">
        <v>4082</v>
      </c>
      <c r="D1805" s="2">
        <v>126</v>
      </c>
      <c r="E1805" s="45" t="s">
        <v>4139</v>
      </c>
      <c r="F1805" s="25"/>
      <c r="G1805" s="35" t="s">
        <v>4363</v>
      </c>
      <c r="H1805" s="11" t="s">
        <v>4140</v>
      </c>
      <c r="I1805" s="59"/>
      <c r="J1805" s="122"/>
      <c r="K1805" s="123"/>
      <c r="L1805" s="60"/>
      <c r="M1805" s="115"/>
      <c r="N1805" s="8"/>
      <c r="Q1805" s="8"/>
      <c r="R1805" s="99"/>
      <c r="S1805" s="27"/>
      <c r="T1805" s="27"/>
    </row>
    <row r="1806" spans="1:20" ht="13.4" customHeight="1" x14ac:dyDescent="1.1000000000000001">
      <c r="A1806" s="84">
        <v>126</v>
      </c>
      <c r="B1806" s="4" t="s">
        <v>4081</v>
      </c>
      <c r="C1806" s="10" t="s">
        <v>4082</v>
      </c>
      <c r="D1806" s="2">
        <v>125</v>
      </c>
      <c r="E1806" s="45" t="s">
        <v>4141</v>
      </c>
      <c r="F1806" s="25"/>
      <c r="G1806" s="35" t="s">
        <v>4363</v>
      </c>
      <c r="H1806" s="11" t="s">
        <v>4142</v>
      </c>
      <c r="I1806" s="59"/>
      <c r="J1806" s="122"/>
      <c r="K1806" s="123"/>
      <c r="L1806" s="60"/>
      <c r="M1806" s="115"/>
      <c r="N1806" s="8"/>
      <c r="Q1806" s="8"/>
      <c r="R1806" s="99"/>
      <c r="S1806" s="27"/>
      <c r="T1806" s="27"/>
    </row>
    <row r="1807" spans="1:20" ht="13.4" customHeight="1" x14ac:dyDescent="1.1000000000000001">
      <c r="A1807" s="84">
        <v>125</v>
      </c>
      <c r="B1807" s="4" t="s">
        <v>4081</v>
      </c>
      <c r="C1807" s="10" t="s">
        <v>4082</v>
      </c>
      <c r="D1807" s="2">
        <v>124</v>
      </c>
      <c r="E1807" s="45" t="s">
        <v>4143</v>
      </c>
      <c r="F1807" s="25"/>
      <c r="G1807" s="35" t="s">
        <v>4363</v>
      </c>
      <c r="H1807" s="11" t="s">
        <v>4144</v>
      </c>
      <c r="I1807" s="59"/>
      <c r="J1807" s="122"/>
      <c r="K1807" s="123"/>
      <c r="L1807" s="60"/>
      <c r="M1807" s="115"/>
      <c r="N1807" s="8"/>
      <c r="Q1807" s="8"/>
      <c r="R1807" s="99"/>
      <c r="S1807" s="27"/>
      <c r="T1807" s="27"/>
    </row>
    <row r="1808" spans="1:20" ht="13.4" customHeight="1" x14ac:dyDescent="1.1000000000000001">
      <c r="A1808" s="84">
        <v>124</v>
      </c>
      <c r="B1808" s="4" t="s">
        <v>4081</v>
      </c>
      <c r="C1808" s="10" t="s">
        <v>4082</v>
      </c>
      <c r="D1808" s="2">
        <v>123</v>
      </c>
      <c r="E1808" s="45" t="s">
        <v>4145</v>
      </c>
      <c r="F1808" s="25"/>
      <c r="G1808" s="35" t="s">
        <v>4363</v>
      </c>
      <c r="H1808" s="11" t="s">
        <v>4146</v>
      </c>
      <c r="I1808" s="59"/>
      <c r="J1808" s="122"/>
      <c r="K1808" s="123"/>
      <c r="L1808" s="60"/>
      <c r="M1808" s="115"/>
      <c r="N1808" s="8"/>
      <c r="Q1808" s="8"/>
      <c r="R1808" s="99"/>
      <c r="S1808" s="27"/>
      <c r="T1808" s="27"/>
    </row>
    <row r="1809" spans="1:20" ht="13.4" customHeight="1" x14ac:dyDescent="1.1000000000000001">
      <c r="A1809" s="84">
        <v>123</v>
      </c>
      <c r="B1809" s="4" t="s">
        <v>4081</v>
      </c>
      <c r="C1809" s="10" t="s">
        <v>4082</v>
      </c>
      <c r="D1809" s="2">
        <v>122</v>
      </c>
      <c r="E1809" s="45" t="s">
        <v>4147</v>
      </c>
      <c r="F1809" s="25"/>
      <c r="G1809" s="35" t="s">
        <v>4363</v>
      </c>
      <c r="H1809" s="11" t="s">
        <v>4148</v>
      </c>
      <c r="I1809" s="59"/>
      <c r="J1809" s="122"/>
      <c r="K1809" s="123"/>
      <c r="L1809" s="60"/>
      <c r="M1809" s="115"/>
      <c r="N1809" s="8"/>
      <c r="Q1809" s="8"/>
      <c r="R1809" s="99"/>
      <c r="S1809" s="27"/>
      <c r="T1809" s="27"/>
    </row>
    <row r="1810" spans="1:20" ht="13.4" customHeight="1" x14ac:dyDescent="1.1000000000000001">
      <c r="A1810" s="84">
        <v>122</v>
      </c>
      <c r="B1810" s="4" t="s">
        <v>4081</v>
      </c>
      <c r="C1810" s="10" t="s">
        <v>4082</v>
      </c>
      <c r="D1810" s="2">
        <v>121</v>
      </c>
      <c r="E1810" s="45" t="s">
        <v>4149</v>
      </c>
      <c r="F1810" s="25"/>
      <c r="G1810" s="35" t="s">
        <v>4363</v>
      </c>
      <c r="H1810" s="11" t="s">
        <v>4150</v>
      </c>
      <c r="I1810" s="59"/>
      <c r="J1810" s="122"/>
      <c r="K1810" s="123"/>
      <c r="L1810" s="60"/>
      <c r="M1810" s="115"/>
      <c r="N1810" s="8"/>
      <c r="Q1810" s="8"/>
      <c r="R1810" s="99"/>
      <c r="S1810" s="27"/>
      <c r="T1810" s="27"/>
    </row>
    <row r="1811" spans="1:20" ht="13.4" customHeight="1" x14ac:dyDescent="1.1000000000000001">
      <c r="A1811" s="84">
        <v>121</v>
      </c>
      <c r="B1811" s="4" t="s">
        <v>4081</v>
      </c>
      <c r="C1811" s="10" t="s">
        <v>4082</v>
      </c>
      <c r="D1811" s="2">
        <v>120</v>
      </c>
      <c r="E1811" s="45" t="s">
        <v>4151</v>
      </c>
      <c r="F1811" s="25"/>
      <c r="G1811" s="35" t="s">
        <v>4363</v>
      </c>
      <c r="H1811" s="11" t="s">
        <v>4152</v>
      </c>
      <c r="I1811" s="59"/>
      <c r="J1811" s="122"/>
      <c r="K1811" s="123"/>
      <c r="L1811" s="60"/>
      <c r="M1811" s="115"/>
      <c r="N1811" s="8"/>
      <c r="Q1811" s="8"/>
      <c r="R1811" s="99"/>
      <c r="S1811" s="27"/>
      <c r="T1811" s="27"/>
    </row>
    <row r="1812" spans="1:20" ht="13.4" customHeight="1" x14ac:dyDescent="1.1000000000000001">
      <c r="A1812" s="84">
        <v>120</v>
      </c>
      <c r="B1812" s="4" t="s">
        <v>4081</v>
      </c>
      <c r="C1812" s="10" t="s">
        <v>4082</v>
      </c>
      <c r="D1812" s="2">
        <v>119</v>
      </c>
      <c r="E1812" s="45" t="s">
        <v>4153</v>
      </c>
      <c r="F1812" s="25"/>
      <c r="G1812" s="35" t="s">
        <v>4363</v>
      </c>
      <c r="H1812" s="11" t="s">
        <v>4154</v>
      </c>
      <c r="I1812" s="59"/>
      <c r="J1812" s="122"/>
      <c r="K1812" s="123"/>
      <c r="L1812" s="60"/>
      <c r="M1812" s="115"/>
      <c r="N1812" s="8"/>
      <c r="Q1812" s="8"/>
      <c r="R1812" s="99"/>
      <c r="S1812" s="27"/>
      <c r="T1812" s="27"/>
    </row>
    <row r="1813" spans="1:20" ht="13.4" customHeight="1" x14ac:dyDescent="1.1000000000000001">
      <c r="A1813" s="84">
        <v>119</v>
      </c>
      <c r="B1813" s="4" t="s">
        <v>4081</v>
      </c>
      <c r="C1813" s="10" t="s">
        <v>4082</v>
      </c>
      <c r="D1813" s="2">
        <v>118</v>
      </c>
      <c r="E1813" s="45" t="s">
        <v>4155</v>
      </c>
      <c r="F1813" s="25"/>
      <c r="G1813" s="35" t="s">
        <v>4363</v>
      </c>
      <c r="H1813" s="11" t="s">
        <v>4156</v>
      </c>
      <c r="I1813" s="59"/>
      <c r="J1813" s="122"/>
      <c r="K1813" s="123"/>
      <c r="L1813" s="60"/>
      <c r="M1813" s="115"/>
      <c r="N1813" s="8"/>
      <c r="Q1813" s="8"/>
      <c r="R1813" s="99"/>
      <c r="S1813" s="27"/>
      <c r="T1813" s="27"/>
    </row>
    <row r="1814" spans="1:20" ht="13.4" customHeight="1" x14ac:dyDescent="1.1000000000000001">
      <c r="A1814" s="84">
        <v>118</v>
      </c>
      <c r="B1814" s="4" t="s">
        <v>4081</v>
      </c>
      <c r="C1814" s="10" t="s">
        <v>4082</v>
      </c>
      <c r="D1814" s="2">
        <v>117</v>
      </c>
      <c r="E1814" s="45" t="s">
        <v>4157</v>
      </c>
      <c r="F1814" s="25"/>
      <c r="G1814" s="35" t="s">
        <v>4363</v>
      </c>
      <c r="H1814" s="11" t="s">
        <v>4158</v>
      </c>
      <c r="I1814" s="59"/>
      <c r="J1814" s="122"/>
      <c r="K1814" s="123"/>
      <c r="L1814" s="60"/>
      <c r="M1814" s="115"/>
      <c r="N1814" s="8"/>
      <c r="Q1814" s="8"/>
      <c r="R1814" s="99"/>
      <c r="S1814" s="27"/>
      <c r="T1814" s="27"/>
    </row>
    <row r="1815" spans="1:20" ht="13.4" customHeight="1" x14ac:dyDescent="1.1000000000000001">
      <c r="A1815" s="84">
        <v>117</v>
      </c>
      <c r="B1815" s="4" t="s">
        <v>4081</v>
      </c>
      <c r="C1815" s="10" t="s">
        <v>4082</v>
      </c>
      <c r="D1815" s="2">
        <v>116</v>
      </c>
      <c r="E1815" s="45" t="s">
        <v>4159</v>
      </c>
      <c r="F1815" s="25"/>
      <c r="G1815" s="35" t="s">
        <v>4363</v>
      </c>
      <c r="H1815" s="11" t="s">
        <v>4160</v>
      </c>
      <c r="I1815" s="59"/>
      <c r="J1815" s="122"/>
      <c r="K1815" s="123"/>
      <c r="L1815" s="60"/>
      <c r="M1815" s="115"/>
      <c r="N1815" s="8"/>
      <c r="Q1815" s="8"/>
      <c r="R1815" s="99"/>
      <c r="S1815" s="27"/>
      <c r="T1815" s="27"/>
    </row>
    <row r="1816" spans="1:20" ht="13.4" customHeight="1" x14ac:dyDescent="1.1000000000000001">
      <c r="A1816" s="84">
        <v>116</v>
      </c>
      <c r="B1816" s="4" t="s">
        <v>4081</v>
      </c>
      <c r="C1816" s="10" t="s">
        <v>4082</v>
      </c>
      <c r="D1816" s="2">
        <v>115</v>
      </c>
      <c r="E1816" s="45" t="s">
        <v>4161</v>
      </c>
      <c r="F1816" s="25"/>
      <c r="G1816" s="35" t="s">
        <v>4363</v>
      </c>
      <c r="H1816" s="11" t="s">
        <v>4162</v>
      </c>
      <c r="I1816" s="59"/>
      <c r="J1816" s="122"/>
      <c r="K1816" s="123"/>
      <c r="L1816" s="60"/>
      <c r="M1816" s="115"/>
      <c r="N1816" s="8"/>
      <c r="Q1816" s="8"/>
      <c r="R1816" s="99"/>
      <c r="S1816" s="27"/>
      <c r="T1816" s="27"/>
    </row>
    <row r="1817" spans="1:20" ht="13.4" customHeight="1" x14ac:dyDescent="1.1000000000000001">
      <c r="A1817" s="84">
        <v>115</v>
      </c>
      <c r="B1817" s="4" t="s">
        <v>4081</v>
      </c>
      <c r="C1817" s="10" t="s">
        <v>4082</v>
      </c>
      <c r="D1817" s="2">
        <v>114</v>
      </c>
      <c r="E1817" s="45" t="s">
        <v>4163</v>
      </c>
      <c r="F1817" s="25"/>
      <c r="G1817" s="35" t="s">
        <v>4363</v>
      </c>
      <c r="H1817" s="11" t="s">
        <v>4164</v>
      </c>
      <c r="I1817" s="59"/>
      <c r="J1817" s="122"/>
      <c r="K1817" s="123"/>
      <c r="L1817" s="60"/>
      <c r="M1817" s="115"/>
      <c r="N1817" s="8"/>
      <c r="Q1817" s="8"/>
      <c r="R1817" s="99"/>
      <c r="S1817" s="27"/>
      <c r="T1817" s="27"/>
    </row>
    <row r="1818" spans="1:20" ht="13.4" customHeight="1" x14ac:dyDescent="1.1000000000000001">
      <c r="A1818" s="84">
        <v>114</v>
      </c>
      <c r="B1818" s="4" t="s">
        <v>4081</v>
      </c>
      <c r="C1818" s="10" t="s">
        <v>4082</v>
      </c>
      <c r="D1818" s="2">
        <v>113</v>
      </c>
      <c r="E1818" s="45" t="s">
        <v>4165</v>
      </c>
      <c r="F1818" s="25"/>
      <c r="G1818" s="35" t="s">
        <v>4363</v>
      </c>
      <c r="H1818" s="11" t="s">
        <v>4166</v>
      </c>
      <c r="I1818" s="59"/>
      <c r="J1818" s="122"/>
      <c r="K1818" s="123"/>
      <c r="L1818" s="60"/>
      <c r="M1818" s="115"/>
      <c r="N1818" s="8"/>
      <c r="Q1818" s="8"/>
      <c r="R1818" s="99"/>
      <c r="S1818" s="27"/>
      <c r="T1818" s="27"/>
    </row>
    <row r="1819" spans="1:20" ht="13.4" customHeight="1" x14ac:dyDescent="1.1000000000000001">
      <c r="A1819" s="84">
        <v>113</v>
      </c>
      <c r="B1819" s="4" t="s">
        <v>4081</v>
      </c>
      <c r="C1819" s="10" t="s">
        <v>4082</v>
      </c>
      <c r="D1819" s="2">
        <v>112</v>
      </c>
      <c r="E1819" s="45" t="s">
        <v>4167</v>
      </c>
      <c r="F1819" s="25"/>
      <c r="G1819" s="35" t="s">
        <v>4363</v>
      </c>
      <c r="H1819" s="11" t="s">
        <v>4168</v>
      </c>
      <c r="I1819" s="59"/>
      <c r="J1819" s="122"/>
      <c r="K1819" s="123"/>
      <c r="L1819" s="60"/>
      <c r="M1819" s="115"/>
      <c r="N1819" s="8"/>
      <c r="Q1819" s="8"/>
      <c r="R1819" s="99"/>
      <c r="S1819" s="27"/>
      <c r="T1819" s="27"/>
    </row>
    <row r="1820" spans="1:20" ht="13.4" customHeight="1" x14ac:dyDescent="1.1000000000000001">
      <c r="A1820" s="84">
        <v>112</v>
      </c>
      <c r="B1820" s="4" t="s">
        <v>4081</v>
      </c>
      <c r="C1820" s="10" t="s">
        <v>4082</v>
      </c>
      <c r="D1820" s="2">
        <v>111</v>
      </c>
      <c r="E1820" s="45" t="s">
        <v>4169</v>
      </c>
      <c r="F1820" s="25"/>
      <c r="G1820" s="35" t="s">
        <v>4363</v>
      </c>
      <c r="H1820" s="11" t="s">
        <v>4170</v>
      </c>
      <c r="I1820" s="59"/>
      <c r="J1820" s="122"/>
      <c r="K1820" s="123"/>
      <c r="L1820" s="60"/>
      <c r="M1820" s="115"/>
      <c r="N1820" s="8"/>
      <c r="Q1820" s="8"/>
      <c r="R1820" s="99"/>
      <c r="S1820" s="27"/>
      <c r="T1820" s="27"/>
    </row>
    <row r="1821" spans="1:20" ht="13.4" customHeight="1" x14ac:dyDescent="1.1000000000000001">
      <c r="A1821" s="84">
        <v>111</v>
      </c>
      <c r="B1821" s="4" t="s">
        <v>4081</v>
      </c>
      <c r="C1821" s="10" t="s">
        <v>4082</v>
      </c>
      <c r="D1821" s="2">
        <v>110</v>
      </c>
      <c r="E1821" s="45" t="s">
        <v>4171</v>
      </c>
      <c r="F1821" s="25"/>
      <c r="G1821" s="35" t="s">
        <v>4363</v>
      </c>
      <c r="H1821" s="11" t="s">
        <v>4172</v>
      </c>
      <c r="I1821" s="59"/>
      <c r="J1821" s="122"/>
      <c r="K1821" s="123"/>
      <c r="L1821" s="60"/>
      <c r="M1821" s="115"/>
      <c r="N1821" s="8"/>
      <c r="Q1821" s="8"/>
      <c r="R1821" s="99"/>
      <c r="S1821" s="27"/>
      <c r="T1821" s="27"/>
    </row>
    <row r="1822" spans="1:20" ht="13.4" customHeight="1" x14ac:dyDescent="1.1000000000000001">
      <c r="A1822" s="84">
        <v>110</v>
      </c>
      <c r="B1822" s="4" t="s">
        <v>4081</v>
      </c>
      <c r="C1822" s="10" t="s">
        <v>4082</v>
      </c>
      <c r="D1822" s="2">
        <v>109</v>
      </c>
      <c r="E1822" s="45" t="s">
        <v>4173</v>
      </c>
      <c r="F1822" s="25"/>
      <c r="G1822" s="35" t="s">
        <v>4363</v>
      </c>
      <c r="H1822" s="11" t="s">
        <v>4174</v>
      </c>
      <c r="I1822" s="59"/>
      <c r="J1822" s="122"/>
      <c r="K1822" s="123"/>
      <c r="L1822" s="60"/>
      <c r="M1822" s="115"/>
      <c r="N1822" s="8"/>
      <c r="Q1822" s="8"/>
      <c r="R1822" s="99"/>
      <c r="S1822" s="27"/>
      <c r="T1822" s="27"/>
    </row>
    <row r="1823" spans="1:20" ht="13.4" customHeight="1" x14ac:dyDescent="1.1000000000000001">
      <c r="A1823" s="84">
        <v>109</v>
      </c>
      <c r="B1823" s="4" t="s">
        <v>4081</v>
      </c>
      <c r="C1823" s="10" t="s">
        <v>4082</v>
      </c>
      <c r="D1823" s="2">
        <v>108</v>
      </c>
      <c r="E1823" s="45" t="s">
        <v>4175</v>
      </c>
      <c r="F1823" s="25"/>
      <c r="G1823" s="35" t="s">
        <v>4363</v>
      </c>
      <c r="H1823" s="11" t="s">
        <v>4176</v>
      </c>
      <c r="I1823" s="59"/>
      <c r="J1823" s="122"/>
      <c r="K1823" s="123"/>
      <c r="L1823" s="60"/>
      <c r="M1823" s="115"/>
      <c r="N1823" s="8"/>
      <c r="Q1823" s="8"/>
      <c r="R1823" s="99"/>
      <c r="S1823" s="27"/>
      <c r="T1823" s="27"/>
    </row>
    <row r="1824" spans="1:20" ht="13.4" customHeight="1" x14ac:dyDescent="1.1000000000000001">
      <c r="A1824" s="84">
        <v>108</v>
      </c>
      <c r="B1824" s="4" t="s">
        <v>4081</v>
      </c>
      <c r="C1824" s="10" t="s">
        <v>4082</v>
      </c>
      <c r="D1824" s="2">
        <v>107</v>
      </c>
      <c r="E1824" s="45" t="s">
        <v>4177</v>
      </c>
      <c r="F1824" s="25"/>
      <c r="G1824" s="35" t="s">
        <v>4363</v>
      </c>
      <c r="H1824" s="11" t="s">
        <v>4178</v>
      </c>
      <c r="I1824" s="59"/>
      <c r="J1824" s="122"/>
      <c r="K1824" s="123"/>
      <c r="L1824" s="60"/>
      <c r="M1824" s="115"/>
      <c r="N1824" s="8"/>
      <c r="Q1824" s="8"/>
      <c r="R1824" s="99"/>
      <c r="S1824" s="27"/>
      <c r="T1824" s="27"/>
    </row>
    <row r="1825" spans="1:20" ht="13.4" customHeight="1" x14ac:dyDescent="1.1000000000000001">
      <c r="A1825" s="84">
        <v>107</v>
      </c>
      <c r="B1825" s="4" t="s">
        <v>4081</v>
      </c>
      <c r="C1825" s="10" t="s">
        <v>4082</v>
      </c>
      <c r="D1825" s="2">
        <v>106</v>
      </c>
      <c r="E1825" s="45" t="s">
        <v>4179</v>
      </c>
      <c r="F1825" s="25"/>
      <c r="G1825" s="35" t="s">
        <v>4363</v>
      </c>
      <c r="H1825" s="11" t="s">
        <v>4180</v>
      </c>
      <c r="I1825" s="59"/>
      <c r="J1825" s="122"/>
      <c r="K1825" s="123"/>
      <c r="L1825" s="60"/>
      <c r="M1825" s="115"/>
      <c r="N1825" s="8"/>
      <c r="Q1825" s="8"/>
      <c r="R1825" s="99"/>
      <c r="S1825" s="27"/>
      <c r="T1825" s="27"/>
    </row>
    <row r="1826" spans="1:20" ht="13.4" customHeight="1" x14ac:dyDescent="1.1000000000000001">
      <c r="A1826" s="84">
        <v>106</v>
      </c>
      <c r="B1826" s="4" t="s">
        <v>4081</v>
      </c>
      <c r="C1826" s="10" t="s">
        <v>4082</v>
      </c>
      <c r="D1826" s="2">
        <v>105</v>
      </c>
      <c r="E1826" s="45" t="s">
        <v>4181</v>
      </c>
      <c r="F1826" s="25"/>
      <c r="G1826" s="35" t="s">
        <v>4363</v>
      </c>
      <c r="H1826" s="11" t="s">
        <v>4182</v>
      </c>
      <c r="I1826" s="59"/>
      <c r="J1826" s="122"/>
      <c r="K1826" s="123"/>
      <c r="L1826" s="60"/>
      <c r="M1826" s="115"/>
      <c r="N1826" s="8"/>
      <c r="Q1826" s="8"/>
      <c r="R1826" s="99"/>
      <c r="S1826" s="27"/>
      <c r="T1826" s="27"/>
    </row>
    <row r="1827" spans="1:20" ht="13.4" customHeight="1" x14ac:dyDescent="1.1000000000000001">
      <c r="A1827" s="84">
        <v>105</v>
      </c>
      <c r="B1827" s="4" t="s">
        <v>4081</v>
      </c>
      <c r="C1827" s="10" t="s">
        <v>4082</v>
      </c>
      <c r="D1827" s="2">
        <v>104</v>
      </c>
      <c r="E1827" s="45" t="s">
        <v>4183</v>
      </c>
      <c r="F1827" s="25"/>
      <c r="G1827" s="35" t="s">
        <v>4363</v>
      </c>
      <c r="H1827" s="11" t="s">
        <v>4184</v>
      </c>
      <c r="I1827" s="59"/>
      <c r="J1827" s="122"/>
      <c r="K1827" s="123"/>
      <c r="L1827" s="60"/>
      <c r="M1827" s="115"/>
      <c r="N1827" s="8"/>
      <c r="Q1827" s="8"/>
      <c r="R1827" s="99"/>
      <c r="S1827" s="27"/>
      <c r="T1827" s="27"/>
    </row>
    <row r="1828" spans="1:20" ht="13.4" customHeight="1" x14ac:dyDescent="1.1000000000000001">
      <c r="A1828" s="84">
        <v>104</v>
      </c>
      <c r="B1828" s="4" t="s">
        <v>4081</v>
      </c>
      <c r="C1828" s="10" t="s">
        <v>4082</v>
      </c>
      <c r="D1828" s="2">
        <v>103</v>
      </c>
      <c r="E1828" s="45" t="s">
        <v>4185</v>
      </c>
      <c r="F1828" s="25"/>
      <c r="G1828" s="35" t="s">
        <v>4363</v>
      </c>
      <c r="H1828" s="11" t="s">
        <v>4186</v>
      </c>
      <c r="I1828" s="59"/>
      <c r="J1828" s="122"/>
      <c r="K1828" s="123"/>
      <c r="L1828" s="60"/>
      <c r="M1828" s="115"/>
      <c r="N1828" s="8"/>
      <c r="Q1828" s="8"/>
      <c r="R1828" s="99"/>
      <c r="S1828" s="27"/>
      <c r="T1828" s="27"/>
    </row>
    <row r="1829" spans="1:20" ht="13.4" customHeight="1" x14ac:dyDescent="1.1000000000000001">
      <c r="A1829" s="84">
        <v>103</v>
      </c>
      <c r="B1829" s="4" t="s">
        <v>4081</v>
      </c>
      <c r="C1829" s="10" t="s">
        <v>4082</v>
      </c>
      <c r="D1829" s="2">
        <v>102</v>
      </c>
      <c r="E1829" s="45" t="s">
        <v>4187</v>
      </c>
      <c r="F1829" s="25"/>
      <c r="G1829" s="35" t="s">
        <v>4363</v>
      </c>
      <c r="H1829" s="11" t="s">
        <v>4188</v>
      </c>
      <c r="I1829" s="59"/>
      <c r="J1829" s="122"/>
      <c r="K1829" s="123"/>
      <c r="L1829" s="60"/>
      <c r="M1829" s="115"/>
      <c r="N1829" s="8"/>
      <c r="Q1829" s="8"/>
      <c r="R1829" s="99"/>
      <c r="S1829" s="27"/>
      <c r="T1829" s="27"/>
    </row>
    <row r="1830" spans="1:20" ht="13.4" customHeight="1" x14ac:dyDescent="1.1000000000000001">
      <c r="A1830" s="84">
        <v>102</v>
      </c>
      <c r="B1830" s="4" t="s">
        <v>4081</v>
      </c>
      <c r="C1830" s="10" t="s">
        <v>4082</v>
      </c>
      <c r="D1830" s="2">
        <v>101</v>
      </c>
      <c r="E1830" s="45" t="s">
        <v>4189</v>
      </c>
      <c r="F1830" s="25"/>
      <c r="G1830" s="35" t="s">
        <v>4363</v>
      </c>
      <c r="H1830" s="11" t="s">
        <v>4190</v>
      </c>
      <c r="I1830" s="59"/>
      <c r="J1830" s="122"/>
      <c r="K1830" s="123"/>
      <c r="L1830" s="60"/>
      <c r="M1830" s="115"/>
      <c r="N1830" s="8"/>
      <c r="Q1830" s="8"/>
      <c r="R1830" s="99"/>
      <c r="S1830" s="27"/>
      <c r="T1830" s="27"/>
    </row>
    <row r="1831" spans="1:20" ht="13.4" customHeight="1" x14ac:dyDescent="1.1000000000000001">
      <c r="A1831" s="84">
        <v>101</v>
      </c>
      <c r="B1831" s="4" t="s">
        <v>4081</v>
      </c>
      <c r="C1831" s="10" t="s">
        <v>4082</v>
      </c>
      <c r="D1831" s="2">
        <v>100</v>
      </c>
      <c r="E1831" s="45" t="s">
        <v>4191</v>
      </c>
      <c r="F1831" s="25"/>
      <c r="G1831" s="35" t="s">
        <v>4363</v>
      </c>
      <c r="H1831" s="11" t="s">
        <v>4192</v>
      </c>
      <c r="I1831" s="59"/>
      <c r="J1831" s="122"/>
      <c r="K1831" s="123"/>
      <c r="L1831" s="60"/>
      <c r="M1831" s="115"/>
      <c r="N1831" s="8"/>
      <c r="Q1831" s="8"/>
      <c r="R1831" s="99"/>
      <c r="S1831" s="27"/>
      <c r="T1831" s="27"/>
    </row>
    <row r="1832" spans="1:20" ht="13.4" customHeight="1" x14ac:dyDescent="1.1000000000000001">
      <c r="A1832" s="84">
        <v>100</v>
      </c>
      <c r="B1832" s="4" t="s">
        <v>4081</v>
      </c>
      <c r="C1832" s="10" t="s">
        <v>4082</v>
      </c>
      <c r="D1832" s="2">
        <v>99</v>
      </c>
      <c r="E1832" s="45" t="s">
        <v>4193</v>
      </c>
      <c r="F1832" s="25"/>
      <c r="G1832" s="35" t="s">
        <v>4363</v>
      </c>
      <c r="H1832" s="11" t="s">
        <v>4194</v>
      </c>
      <c r="I1832" s="59"/>
      <c r="J1832" s="122"/>
      <c r="K1832" s="123"/>
      <c r="L1832" s="60"/>
      <c r="M1832" s="115"/>
      <c r="N1832" s="8"/>
      <c r="Q1832" s="8"/>
      <c r="R1832" s="99"/>
      <c r="S1832" s="27"/>
      <c r="T1832" s="27"/>
    </row>
    <row r="1833" spans="1:20" ht="13.4" customHeight="1" x14ac:dyDescent="1.1000000000000001">
      <c r="A1833" s="84">
        <v>99</v>
      </c>
      <c r="B1833" s="4" t="s">
        <v>4081</v>
      </c>
      <c r="C1833" s="10" t="s">
        <v>4082</v>
      </c>
      <c r="D1833" s="2">
        <v>98</v>
      </c>
      <c r="E1833" s="45" t="s">
        <v>4195</v>
      </c>
      <c r="F1833" s="25"/>
      <c r="G1833" s="35" t="s">
        <v>4363</v>
      </c>
      <c r="H1833" s="11" t="s">
        <v>4196</v>
      </c>
      <c r="I1833" s="59"/>
      <c r="J1833" s="122"/>
      <c r="K1833" s="123"/>
      <c r="L1833" s="60"/>
      <c r="M1833" s="115"/>
      <c r="N1833" s="8"/>
      <c r="Q1833" s="8"/>
      <c r="R1833" s="99"/>
      <c r="S1833" s="27"/>
      <c r="T1833" s="27"/>
    </row>
    <row r="1834" spans="1:20" ht="13.4" customHeight="1" x14ac:dyDescent="1.1000000000000001">
      <c r="A1834" s="84">
        <v>98</v>
      </c>
      <c r="B1834" s="4" t="s">
        <v>4081</v>
      </c>
      <c r="C1834" s="10" t="s">
        <v>4082</v>
      </c>
      <c r="D1834" s="2">
        <v>97</v>
      </c>
      <c r="E1834" s="45" t="s">
        <v>4197</v>
      </c>
      <c r="F1834" s="25"/>
      <c r="G1834" s="35" t="s">
        <v>4363</v>
      </c>
      <c r="H1834" s="11" t="s">
        <v>4198</v>
      </c>
      <c r="I1834" s="59"/>
      <c r="J1834" s="122"/>
      <c r="K1834" s="123"/>
      <c r="L1834" s="60"/>
      <c r="M1834" s="115"/>
      <c r="N1834" s="8"/>
      <c r="Q1834" s="8"/>
      <c r="R1834" s="99"/>
      <c r="S1834" s="27"/>
      <c r="T1834" s="27"/>
    </row>
    <row r="1835" spans="1:20" ht="13.4" customHeight="1" x14ac:dyDescent="1.1000000000000001">
      <c r="A1835" s="84">
        <v>97</v>
      </c>
      <c r="B1835" s="4" t="s">
        <v>4081</v>
      </c>
      <c r="C1835" s="10" t="s">
        <v>4082</v>
      </c>
      <c r="D1835" s="2">
        <v>96</v>
      </c>
      <c r="E1835" s="45" t="s">
        <v>4199</v>
      </c>
      <c r="F1835" s="25"/>
      <c r="G1835" s="35" t="s">
        <v>4363</v>
      </c>
      <c r="H1835" s="11" t="s">
        <v>4200</v>
      </c>
      <c r="I1835" s="59"/>
      <c r="J1835" s="122"/>
      <c r="K1835" s="123"/>
      <c r="L1835" s="60"/>
      <c r="M1835" s="115"/>
      <c r="N1835" s="8"/>
      <c r="Q1835" s="8"/>
      <c r="R1835" s="99"/>
      <c r="S1835" s="27"/>
      <c r="T1835" s="27"/>
    </row>
    <row r="1836" spans="1:20" ht="13.4" customHeight="1" x14ac:dyDescent="1.1000000000000001">
      <c r="A1836" s="84">
        <v>96</v>
      </c>
      <c r="B1836" s="4" t="s">
        <v>4081</v>
      </c>
      <c r="C1836" s="10" t="s">
        <v>4082</v>
      </c>
      <c r="D1836" s="2">
        <v>95</v>
      </c>
      <c r="E1836" s="45" t="s">
        <v>4201</v>
      </c>
      <c r="F1836" s="25"/>
      <c r="G1836" s="35" t="s">
        <v>4363</v>
      </c>
      <c r="H1836" s="11" t="s">
        <v>4202</v>
      </c>
      <c r="I1836" s="59"/>
      <c r="J1836" s="122"/>
      <c r="K1836" s="123"/>
      <c r="L1836" s="60"/>
      <c r="M1836" s="115"/>
      <c r="N1836" s="8"/>
      <c r="Q1836" s="8"/>
      <c r="R1836" s="99"/>
      <c r="S1836" s="27"/>
      <c r="T1836" s="27"/>
    </row>
    <row r="1837" spans="1:20" ht="13.4" customHeight="1" x14ac:dyDescent="1.1000000000000001">
      <c r="A1837" s="84">
        <v>95</v>
      </c>
      <c r="B1837" s="4" t="s">
        <v>4081</v>
      </c>
      <c r="C1837" s="10" t="s">
        <v>4082</v>
      </c>
      <c r="D1837" s="2">
        <v>94</v>
      </c>
      <c r="E1837" s="45" t="s">
        <v>4203</v>
      </c>
      <c r="F1837" s="25"/>
      <c r="G1837" s="35" t="s">
        <v>4363</v>
      </c>
      <c r="H1837" s="11" t="s">
        <v>4204</v>
      </c>
      <c r="I1837" s="59"/>
      <c r="J1837" s="122"/>
      <c r="K1837" s="123"/>
      <c r="L1837" s="60"/>
      <c r="M1837" s="115"/>
      <c r="N1837" s="8"/>
      <c r="Q1837" s="8"/>
      <c r="R1837" s="99"/>
      <c r="S1837" s="27"/>
      <c r="T1837" s="27"/>
    </row>
    <row r="1838" spans="1:20" ht="13.4" customHeight="1" x14ac:dyDescent="1.1000000000000001">
      <c r="A1838" s="84">
        <v>94</v>
      </c>
      <c r="B1838" s="4" t="s">
        <v>4081</v>
      </c>
      <c r="C1838" s="10" t="s">
        <v>4082</v>
      </c>
      <c r="D1838" s="2">
        <v>93</v>
      </c>
      <c r="E1838" s="45" t="s">
        <v>4205</v>
      </c>
      <c r="F1838" s="25"/>
      <c r="G1838" s="35" t="s">
        <v>4363</v>
      </c>
      <c r="H1838" s="11" t="s">
        <v>4206</v>
      </c>
      <c r="I1838" s="59"/>
      <c r="J1838" s="122"/>
      <c r="K1838" s="123"/>
      <c r="L1838" s="60"/>
      <c r="M1838" s="115"/>
      <c r="N1838" s="8"/>
      <c r="Q1838" s="8"/>
      <c r="R1838" s="99"/>
      <c r="S1838" s="27"/>
      <c r="T1838" s="27"/>
    </row>
    <row r="1839" spans="1:20" ht="13.4" customHeight="1" x14ac:dyDescent="1.1000000000000001">
      <c r="A1839" s="84">
        <v>93</v>
      </c>
      <c r="B1839" s="4" t="s">
        <v>4081</v>
      </c>
      <c r="C1839" s="10" t="s">
        <v>4082</v>
      </c>
      <c r="D1839" s="2">
        <v>92</v>
      </c>
      <c r="E1839" s="45" t="s">
        <v>4207</v>
      </c>
      <c r="F1839" s="25"/>
      <c r="G1839" s="35" t="s">
        <v>4363</v>
      </c>
      <c r="H1839" s="11" t="s">
        <v>4208</v>
      </c>
      <c r="I1839" s="59"/>
      <c r="J1839" s="122"/>
      <c r="K1839" s="123"/>
      <c r="L1839" s="60"/>
      <c r="M1839" s="115"/>
      <c r="N1839" s="8"/>
      <c r="Q1839" s="8"/>
      <c r="R1839" s="99"/>
      <c r="S1839" s="27"/>
      <c r="T1839" s="27"/>
    </row>
    <row r="1840" spans="1:20" ht="13.4" customHeight="1" x14ac:dyDescent="1.1000000000000001">
      <c r="A1840" s="84">
        <v>92</v>
      </c>
      <c r="B1840" s="4" t="s">
        <v>4081</v>
      </c>
      <c r="C1840" s="10" t="s">
        <v>4082</v>
      </c>
      <c r="D1840" s="2">
        <v>91</v>
      </c>
      <c r="E1840" s="45" t="s">
        <v>4209</v>
      </c>
      <c r="F1840" s="25"/>
      <c r="G1840" s="35" t="s">
        <v>4363</v>
      </c>
      <c r="H1840" s="11" t="s">
        <v>4550</v>
      </c>
      <c r="I1840" s="59"/>
      <c r="J1840" s="122"/>
      <c r="K1840" s="123"/>
      <c r="L1840" s="60"/>
      <c r="M1840" s="115"/>
      <c r="N1840" s="8"/>
      <c r="Q1840" s="8"/>
      <c r="R1840" s="99"/>
      <c r="S1840" s="27"/>
      <c r="T1840" s="27"/>
    </row>
    <row r="1841" spans="1:20" ht="13.4" customHeight="1" x14ac:dyDescent="1.1000000000000001">
      <c r="A1841" s="84">
        <v>91</v>
      </c>
      <c r="B1841" s="4" t="s">
        <v>4081</v>
      </c>
      <c r="C1841" s="10" t="s">
        <v>4082</v>
      </c>
      <c r="D1841" s="2">
        <v>90</v>
      </c>
      <c r="E1841" s="45" t="s">
        <v>4210</v>
      </c>
      <c r="F1841" s="25"/>
      <c r="G1841" s="35" t="s">
        <v>4363</v>
      </c>
      <c r="H1841" s="11" t="s">
        <v>4211</v>
      </c>
      <c r="I1841" s="59"/>
      <c r="J1841" s="122"/>
      <c r="K1841" s="123"/>
      <c r="L1841" s="60"/>
      <c r="M1841" s="115"/>
      <c r="N1841" s="8"/>
      <c r="Q1841" s="8"/>
      <c r="R1841" s="99"/>
      <c r="S1841" s="27"/>
      <c r="T1841" s="27"/>
    </row>
    <row r="1842" spans="1:20" ht="13.4" customHeight="1" x14ac:dyDescent="1.1000000000000001">
      <c r="A1842" s="84">
        <v>90</v>
      </c>
      <c r="B1842" s="4" t="s">
        <v>4081</v>
      </c>
      <c r="C1842" s="10" t="s">
        <v>4082</v>
      </c>
      <c r="D1842" s="2">
        <v>89</v>
      </c>
      <c r="E1842" s="45" t="s">
        <v>4212</v>
      </c>
      <c r="F1842" s="25"/>
      <c r="G1842" s="35" t="s">
        <v>4363</v>
      </c>
      <c r="H1842" s="11" t="s">
        <v>4213</v>
      </c>
      <c r="I1842" s="59"/>
      <c r="J1842" s="122"/>
      <c r="K1842" s="123"/>
      <c r="L1842" s="60"/>
      <c r="M1842" s="115"/>
      <c r="N1842" s="8"/>
      <c r="Q1842" s="8"/>
      <c r="R1842" s="99"/>
      <c r="S1842" s="27"/>
      <c r="T1842" s="27"/>
    </row>
    <row r="1843" spans="1:20" ht="13.4" customHeight="1" x14ac:dyDescent="1.1000000000000001">
      <c r="A1843" s="84">
        <v>89</v>
      </c>
      <c r="B1843" s="4" t="s">
        <v>4214</v>
      </c>
      <c r="C1843" s="10" t="s">
        <v>4082</v>
      </c>
      <c r="D1843" s="2">
        <v>88</v>
      </c>
      <c r="E1843" s="45" t="s">
        <v>4215</v>
      </c>
      <c r="F1843" s="25"/>
      <c r="G1843" s="35" t="s">
        <v>4363</v>
      </c>
      <c r="H1843" s="11" t="s">
        <v>4216</v>
      </c>
      <c r="I1843" s="59"/>
      <c r="J1843" s="122"/>
      <c r="K1843" s="123"/>
      <c r="L1843" s="60"/>
      <c r="M1843" s="115"/>
      <c r="N1843" s="8"/>
      <c r="Q1843" s="8"/>
      <c r="R1843" s="99"/>
      <c r="S1843" s="27"/>
      <c r="T1843" s="27"/>
    </row>
    <row r="1844" spans="1:20" ht="13.4" customHeight="1" x14ac:dyDescent="1.1000000000000001">
      <c r="A1844" s="84">
        <v>88</v>
      </c>
      <c r="B1844" s="4" t="s">
        <v>4214</v>
      </c>
      <c r="C1844" s="10" t="s">
        <v>4082</v>
      </c>
      <c r="D1844" s="2">
        <v>87</v>
      </c>
      <c r="E1844" s="45" t="s">
        <v>4217</v>
      </c>
      <c r="F1844" s="25"/>
      <c r="G1844" s="35" t="s">
        <v>4363</v>
      </c>
      <c r="H1844" s="11" t="s">
        <v>4218</v>
      </c>
      <c r="I1844" s="59"/>
      <c r="J1844" s="122"/>
      <c r="K1844" s="123"/>
      <c r="L1844" s="60"/>
      <c r="M1844" s="115"/>
      <c r="N1844" s="8"/>
      <c r="Q1844" s="8"/>
      <c r="R1844" s="99"/>
      <c r="S1844" s="27"/>
      <c r="T1844" s="27"/>
    </row>
    <row r="1845" spans="1:20" ht="13.4" customHeight="1" x14ac:dyDescent="1.1000000000000001">
      <c r="A1845" s="84">
        <v>87</v>
      </c>
      <c r="B1845" s="4" t="s">
        <v>4214</v>
      </c>
      <c r="C1845" s="10" t="s">
        <v>4082</v>
      </c>
      <c r="D1845" s="2">
        <v>86</v>
      </c>
      <c r="E1845" s="45" t="s">
        <v>4219</v>
      </c>
      <c r="F1845" s="25"/>
      <c r="G1845" s="35" t="s">
        <v>4363</v>
      </c>
      <c r="H1845" s="11" t="s">
        <v>4220</v>
      </c>
      <c r="I1845" s="59"/>
      <c r="J1845" s="122"/>
      <c r="K1845" s="123"/>
      <c r="L1845" s="60"/>
      <c r="M1845" s="115"/>
      <c r="N1845" s="8"/>
      <c r="Q1845" s="8"/>
      <c r="R1845" s="99"/>
      <c r="S1845" s="27"/>
      <c r="T1845" s="27"/>
    </row>
    <row r="1846" spans="1:20" ht="13.4" customHeight="1" x14ac:dyDescent="1.1000000000000001">
      <c r="A1846" s="84">
        <v>86</v>
      </c>
      <c r="B1846" s="4" t="s">
        <v>4214</v>
      </c>
      <c r="C1846" s="10" t="s">
        <v>4082</v>
      </c>
      <c r="D1846" s="2">
        <v>85</v>
      </c>
      <c r="E1846" s="45" t="s">
        <v>4221</v>
      </c>
      <c r="F1846" s="25"/>
      <c r="G1846" s="35" t="s">
        <v>4363</v>
      </c>
      <c r="H1846" s="11" t="s">
        <v>4222</v>
      </c>
      <c r="I1846" s="59"/>
      <c r="J1846" s="122"/>
      <c r="K1846" s="123"/>
      <c r="L1846" s="60"/>
      <c r="M1846" s="115"/>
      <c r="N1846" s="8"/>
      <c r="Q1846" s="8"/>
      <c r="R1846" s="99"/>
      <c r="S1846" s="27"/>
      <c r="T1846" s="27"/>
    </row>
    <row r="1847" spans="1:20" ht="13.4" customHeight="1" x14ac:dyDescent="1.1000000000000001">
      <c r="A1847" s="84">
        <v>85</v>
      </c>
      <c r="B1847" s="4" t="s">
        <v>4214</v>
      </c>
      <c r="C1847" s="10" t="s">
        <v>4082</v>
      </c>
      <c r="D1847" s="2">
        <v>84</v>
      </c>
      <c r="E1847" s="45" t="s">
        <v>4223</v>
      </c>
      <c r="F1847" s="25"/>
      <c r="G1847" s="35" t="s">
        <v>4363</v>
      </c>
      <c r="H1847" s="11" t="s">
        <v>4224</v>
      </c>
      <c r="I1847" s="59"/>
      <c r="J1847" s="122"/>
      <c r="K1847" s="123"/>
      <c r="L1847" s="60"/>
      <c r="M1847" s="115"/>
      <c r="N1847" s="8"/>
      <c r="Q1847" s="8"/>
      <c r="R1847" s="99"/>
      <c r="S1847" s="27"/>
      <c r="T1847" s="27"/>
    </row>
    <row r="1848" spans="1:20" ht="13.4" customHeight="1" x14ac:dyDescent="1.1000000000000001">
      <c r="A1848" s="84">
        <v>84</v>
      </c>
      <c r="B1848" s="4" t="s">
        <v>4214</v>
      </c>
      <c r="C1848" s="10" t="s">
        <v>4082</v>
      </c>
      <c r="D1848" s="2">
        <v>83</v>
      </c>
      <c r="E1848" s="45" t="s">
        <v>4225</v>
      </c>
      <c r="F1848" s="25"/>
      <c r="G1848" s="35" t="s">
        <v>4363</v>
      </c>
      <c r="H1848" s="11" t="s">
        <v>4226</v>
      </c>
      <c r="I1848" s="59"/>
      <c r="J1848" s="122"/>
      <c r="K1848" s="123"/>
      <c r="L1848" s="60"/>
      <c r="M1848" s="115"/>
      <c r="N1848" s="8"/>
      <c r="Q1848" s="8"/>
      <c r="R1848" s="99"/>
      <c r="S1848" s="27"/>
      <c r="T1848" s="27"/>
    </row>
    <row r="1849" spans="1:20" ht="13.4" customHeight="1" x14ac:dyDescent="1.1000000000000001">
      <c r="A1849" s="84">
        <v>83</v>
      </c>
      <c r="B1849" s="4" t="s">
        <v>4214</v>
      </c>
      <c r="C1849" s="10" t="s">
        <v>4082</v>
      </c>
      <c r="D1849" s="2">
        <v>82</v>
      </c>
      <c r="E1849" s="45" t="s">
        <v>4227</v>
      </c>
      <c r="F1849" s="25"/>
      <c r="G1849" s="35" t="s">
        <v>4363</v>
      </c>
      <c r="H1849" s="11" t="s">
        <v>4228</v>
      </c>
      <c r="I1849" s="59"/>
      <c r="J1849" s="122"/>
      <c r="K1849" s="123"/>
      <c r="L1849" s="60"/>
      <c r="M1849" s="115"/>
      <c r="N1849" s="8"/>
      <c r="Q1849" s="8"/>
      <c r="R1849" s="99"/>
      <c r="S1849" s="27"/>
      <c r="T1849" s="27"/>
    </row>
    <row r="1850" spans="1:20" ht="13.4" customHeight="1" x14ac:dyDescent="1.1000000000000001">
      <c r="A1850" s="84">
        <v>82</v>
      </c>
      <c r="B1850" s="4" t="s">
        <v>4214</v>
      </c>
      <c r="C1850" s="10" t="s">
        <v>4082</v>
      </c>
      <c r="D1850" s="2">
        <v>81</v>
      </c>
      <c r="E1850" s="45" t="s">
        <v>4229</v>
      </c>
      <c r="F1850" s="25"/>
      <c r="G1850" s="35" t="s">
        <v>4363</v>
      </c>
      <c r="H1850" s="11" t="s">
        <v>4230</v>
      </c>
      <c r="I1850" s="59"/>
      <c r="J1850" s="122"/>
      <c r="K1850" s="123"/>
      <c r="L1850" s="60"/>
      <c r="M1850" s="115"/>
      <c r="N1850" s="8"/>
      <c r="Q1850" s="8"/>
      <c r="R1850" s="99"/>
      <c r="S1850" s="27"/>
      <c r="T1850" s="27"/>
    </row>
    <row r="1851" spans="1:20" ht="13.4" customHeight="1" x14ac:dyDescent="1.1000000000000001">
      <c r="A1851" s="84">
        <v>81</v>
      </c>
      <c r="B1851" s="4" t="s">
        <v>4214</v>
      </c>
      <c r="C1851" s="10" t="s">
        <v>4082</v>
      </c>
      <c r="D1851" s="2">
        <v>80</v>
      </c>
      <c r="E1851" s="45" t="s">
        <v>4231</v>
      </c>
      <c r="F1851" s="25"/>
      <c r="G1851" s="35" t="s">
        <v>4363</v>
      </c>
      <c r="H1851" s="11" t="s">
        <v>4232</v>
      </c>
      <c r="I1851" s="59"/>
      <c r="J1851" s="122"/>
      <c r="K1851" s="123"/>
      <c r="L1851" s="60"/>
      <c r="M1851" s="115"/>
      <c r="N1851" s="8"/>
      <c r="Q1851" s="8"/>
      <c r="R1851" s="99"/>
      <c r="S1851" s="27"/>
      <c r="T1851" s="27"/>
    </row>
    <row r="1852" spans="1:20" ht="13.4" customHeight="1" x14ac:dyDescent="1.1000000000000001">
      <c r="A1852" s="84">
        <v>80</v>
      </c>
      <c r="B1852" s="4" t="s">
        <v>4214</v>
      </c>
      <c r="C1852" s="10" t="s">
        <v>4082</v>
      </c>
      <c r="D1852" s="2">
        <v>79</v>
      </c>
      <c r="E1852" s="45" t="s">
        <v>4233</v>
      </c>
      <c r="F1852" s="25"/>
      <c r="G1852" s="35" t="s">
        <v>4363</v>
      </c>
      <c r="H1852" s="11" t="s">
        <v>4234</v>
      </c>
      <c r="I1852" s="59"/>
      <c r="J1852" s="122"/>
      <c r="K1852" s="123"/>
      <c r="L1852" s="60"/>
      <c r="M1852" s="115"/>
      <c r="N1852" s="8"/>
      <c r="Q1852" s="8"/>
      <c r="R1852" s="99"/>
      <c r="S1852" s="27"/>
      <c r="T1852" s="27"/>
    </row>
    <row r="1853" spans="1:20" ht="13.4" customHeight="1" x14ac:dyDescent="1.1000000000000001">
      <c r="A1853" s="84">
        <v>79</v>
      </c>
      <c r="B1853" s="4" t="s">
        <v>4214</v>
      </c>
      <c r="C1853" s="10" t="s">
        <v>4082</v>
      </c>
      <c r="D1853" s="2">
        <v>78</v>
      </c>
      <c r="E1853" s="45" t="s">
        <v>4235</v>
      </c>
      <c r="F1853" s="25"/>
      <c r="G1853" s="35" t="s">
        <v>4363</v>
      </c>
      <c r="H1853" s="11" t="s">
        <v>4236</v>
      </c>
      <c r="I1853" s="59"/>
      <c r="J1853" s="122"/>
      <c r="K1853" s="123"/>
      <c r="L1853" s="60"/>
      <c r="M1853" s="115"/>
      <c r="N1853" s="8"/>
      <c r="Q1853" s="8"/>
      <c r="R1853" s="99"/>
      <c r="S1853" s="27"/>
      <c r="T1853" s="27"/>
    </row>
    <row r="1854" spans="1:20" ht="13.4" customHeight="1" x14ac:dyDescent="1.1000000000000001">
      <c r="A1854" s="84">
        <v>78</v>
      </c>
      <c r="B1854" s="4" t="s">
        <v>4214</v>
      </c>
      <c r="C1854" s="10" t="s">
        <v>4082</v>
      </c>
      <c r="D1854" s="2">
        <v>77</v>
      </c>
      <c r="E1854" s="45" t="s">
        <v>4237</v>
      </c>
      <c r="F1854" s="25"/>
      <c r="G1854" s="35" t="s">
        <v>4363</v>
      </c>
      <c r="H1854" s="11" t="s">
        <v>4238</v>
      </c>
      <c r="I1854" s="59"/>
      <c r="J1854" s="122"/>
      <c r="K1854" s="123"/>
      <c r="L1854" s="60"/>
      <c r="M1854" s="115"/>
      <c r="N1854" s="8"/>
      <c r="Q1854" s="8"/>
      <c r="R1854" s="99"/>
      <c r="S1854" s="27"/>
      <c r="T1854" s="27"/>
    </row>
    <row r="1855" spans="1:20" ht="13.4" customHeight="1" x14ac:dyDescent="1.1000000000000001">
      <c r="A1855" s="84">
        <v>77</v>
      </c>
      <c r="B1855" s="4" t="s">
        <v>4214</v>
      </c>
      <c r="C1855" s="10" t="s">
        <v>4082</v>
      </c>
      <c r="D1855" s="2">
        <v>76</v>
      </c>
      <c r="E1855" s="45" t="s">
        <v>4239</v>
      </c>
      <c r="F1855" s="25"/>
      <c r="G1855" s="35" t="s">
        <v>4363</v>
      </c>
      <c r="H1855" s="11" t="s">
        <v>4240</v>
      </c>
      <c r="I1855" s="59"/>
      <c r="J1855" s="122"/>
      <c r="K1855" s="123"/>
      <c r="L1855" s="60"/>
      <c r="M1855" s="115"/>
      <c r="N1855" s="8"/>
      <c r="Q1855" s="8"/>
      <c r="R1855" s="99"/>
      <c r="S1855" s="27"/>
      <c r="T1855" s="27"/>
    </row>
    <row r="1856" spans="1:20" ht="13.4" customHeight="1" x14ac:dyDescent="1.1000000000000001">
      <c r="A1856" s="84">
        <v>76</v>
      </c>
      <c r="B1856" s="4" t="s">
        <v>4214</v>
      </c>
      <c r="C1856" s="10" t="s">
        <v>4082</v>
      </c>
      <c r="D1856" s="2">
        <v>75</v>
      </c>
      <c r="E1856" s="45" t="s">
        <v>4241</v>
      </c>
      <c r="F1856" s="25"/>
      <c r="G1856" s="35" t="s">
        <v>4363</v>
      </c>
      <c r="H1856" s="11" t="s">
        <v>4621</v>
      </c>
      <c r="I1856" s="59"/>
      <c r="J1856" s="122"/>
      <c r="K1856" s="123"/>
      <c r="L1856" s="60"/>
      <c r="M1856" s="115"/>
      <c r="N1856" s="8"/>
      <c r="Q1856" s="8"/>
      <c r="R1856" s="99"/>
      <c r="S1856" s="27"/>
      <c r="T1856" s="27"/>
    </row>
    <row r="1857" spans="1:20" ht="13.4" customHeight="1" x14ac:dyDescent="1.1000000000000001">
      <c r="A1857" s="84">
        <v>75</v>
      </c>
      <c r="B1857" s="4" t="s">
        <v>4214</v>
      </c>
      <c r="C1857" s="10" t="s">
        <v>4082</v>
      </c>
      <c r="D1857" s="2">
        <v>74</v>
      </c>
      <c r="E1857" s="45" t="s">
        <v>4242</v>
      </c>
      <c r="F1857" s="25"/>
      <c r="G1857" s="35" t="s">
        <v>4363</v>
      </c>
      <c r="H1857" s="11" t="s">
        <v>4243</v>
      </c>
      <c r="I1857" s="59"/>
      <c r="J1857" s="122"/>
      <c r="K1857" s="123"/>
      <c r="L1857" s="60"/>
      <c r="M1857" s="115"/>
      <c r="N1857" s="8"/>
      <c r="Q1857" s="8"/>
      <c r="R1857" s="99"/>
      <c r="S1857" s="27"/>
      <c r="T1857" s="27"/>
    </row>
    <row r="1858" spans="1:20" ht="13.4" customHeight="1" x14ac:dyDescent="1.1000000000000001">
      <c r="A1858" s="84">
        <v>74</v>
      </c>
      <c r="B1858" s="4" t="s">
        <v>4214</v>
      </c>
      <c r="C1858" s="10" t="s">
        <v>4082</v>
      </c>
      <c r="D1858" s="2">
        <v>73</v>
      </c>
      <c r="E1858" s="45" t="s">
        <v>4244</v>
      </c>
      <c r="F1858" s="25"/>
      <c r="G1858" s="35" t="s">
        <v>4363</v>
      </c>
      <c r="H1858" s="11" t="s">
        <v>4245</v>
      </c>
      <c r="I1858" s="59"/>
      <c r="J1858" s="122"/>
      <c r="K1858" s="123"/>
      <c r="L1858" s="60"/>
      <c r="M1858" s="115"/>
      <c r="N1858" s="8"/>
      <c r="Q1858" s="8"/>
      <c r="R1858" s="99"/>
      <c r="S1858" s="27"/>
      <c r="T1858" s="27"/>
    </row>
    <row r="1859" spans="1:20" ht="13.4" customHeight="1" x14ac:dyDescent="1.1000000000000001">
      <c r="A1859" s="84">
        <v>73</v>
      </c>
      <c r="B1859" s="4" t="s">
        <v>4214</v>
      </c>
      <c r="C1859" s="10" t="s">
        <v>4082</v>
      </c>
      <c r="D1859" s="2">
        <v>72</v>
      </c>
      <c r="E1859" s="45" t="s">
        <v>4246</v>
      </c>
      <c r="F1859" s="25"/>
      <c r="G1859" s="35" t="s">
        <v>4363</v>
      </c>
      <c r="H1859" s="11" t="s">
        <v>4247</v>
      </c>
      <c r="I1859" s="59"/>
      <c r="J1859" s="122"/>
      <c r="K1859" s="123"/>
      <c r="L1859" s="60"/>
      <c r="M1859" s="115"/>
      <c r="N1859" s="8"/>
      <c r="Q1859" s="8"/>
      <c r="R1859" s="99"/>
      <c r="S1859" s="27"/>
      <c r="T1859" s="27"/>
    </row>
    <row r="1860" spans="1:20" ht="13.4" customHeight="1" x14ac:dyDescent="1.1000000000000001">
      <c r="A1860" s="84">
        <v>72</v>
      </c>
      <c r="B1860" s="4" t="s">
        <v>4214</v>
      </c>
      <c r="C1860" s="10" t="s">
        <v>4082</v>
      </c>
      <c r="D1860" s="2">
        <v>71</v>
      </c>
      <c r="E1860" s="45" t="s">
        <v>4248</v>
      </c>
      <c r="F1860" s="25"/>
      <c r="G1860" s="35" t="s">
        <v>4363</v>
      </c>
      <c r="H1860" s="11" t="s">
        <v>4249</v>
      </c>
      <c r="I1860" s="59"/>
      <c r="J1860" s="122"/>
      <c r="K1860" s="123"/>
      <c r="L1860" s="60"/>
      <c r="M1860" s="115"/>
      <c r="N1860" s="8"/>
      <c r="Q1860" s="8"/>
      <c r="R1860" s="99"/>
      <c r="S1860" s="27"/>
      <c r="T1860" s="27"/>
    </row>
    <row r="1861" spans="1:20" ht="13.4" customHeight="1" x14ac:dyDescent="1.1000000000000001">
      <c r="A1861" s="84">
        <v>71</v>
      </c>
      <c r="B1861" s="4" t="s">
        <v>4214</v>
      </c>
      <c r="C1861" s="10" t="s">
        <v>4082</v>
      </c>
      <c r="D1861" s="2">
        <v>70</v>
      </c>
      <c r="E1861" s="45" t="s">
        <v>4250</v>
      </c>
      <c r="F1861" s="25"/>
      <c r="G1861" s="35" t="s">
        <v>4363</v>
      </c>
      <c r="H1861" s="11" t="s">
        <v>4251</v>
      </c>
      <c r="I1861" s="59"/>
      <c r="J1861" s="122"/>
      <c r="K1861" s="123"/>
      <c r="L1861" s="60"/>
      <c r="M1861" s="115"/>
      <c r="N1861" s="8"/>
      <c r="Q1861" s="8"/>
      <c r="R1861" s="99"/>
      <c r="S1861" s="27"/>
      <c r="T1861" s="27"/>
    </row>
    <row r="1862" spans="1:20" ht="13.4" customHeight="1" x14ac:dyDescent="1.1000000000000001">
      <c r="A1862" s="84">
        <v>70</v>
      </c>
      <c r="B1862" s="4" t="s">
        <v>4214</v>
      </c>
      <c r="C1862" s="10" t="s">
        <v>4082</v>
      </c>
      <c r="D1862" s="2">
        <v>69</v>
      </c>
      <c r="E1862" s="45" t="s">
        <v>4252</v>
      </c>
      <c r="F1862" s="25"/>
      <c r="G1862" s="35" t="s">
        <v>4363</v>
      </c>
      <c r="H1862" s="11" t="s">
        <v>4253</v>
      </c>
      <c r="I1862" s="59"/>
      <c r="J1862" s="122"/>
      <c r="K1862" s="123"/>
      <c r="L1862" s="60"/>
      <c r="M1862" s="115"/>
      <c r="N1862" s="8"/>
      <c r="Q1862" s="8"/>
      <c r="R1862" s="99"/>
      <c r="S1862" s="27"/>
      <c r="T1862" s="27"/>
    </row>
    <row r="1863" spans="1:20" ht="13.4" customHeight="1" x14ac:dyDescent="1.1000000000000001">
      <c r="A1863" s="84">
        <v>69</v>
      </c>
      <c r="B1863" s="4" t="s">
        <v>4214</v>
      </c>
      <c r="C1863" s="10" t="s">
        <v>4082</v>
      </c>
      <c r="D1863" s="2">
        <v>68</v>
      </c>
      <c r="E1863" s="45" t="s">
        <v>4254</v>
      </c>
      <c r="F1863" s="25"/>
      <c r="G1863" s="35" t="s">
        <v>4363</v>
      </c>
      <c r="H1863" s="11" t="s">
        <v>4255</v>
      </c>
      <c r="I1863" s="59"/>
      <c r="J1863" s="122"/>
      <c r="K1863" s="123"/>
      <c r="L1863" s="60"/>
      <c r="M1863" s="115"/>
      <c r="N1863" s="8"/>
      <c r="Q1863" s="8"/>
      <c r="R1863" s="99"/>
      <c r="S1863" s="27"/>
      <c r="T1863" s="27"/>
    </row>
    <row r="1864" spans="1:20" ht="13.4" customHeight="1" x14ac:dyDescent="1.1000000000000001">
      <c r="A1864" s="84">
        <v>68</v>
      </c>
      <c r="B1864" s="4" t="s">
        <v>4214</v>
      </c>
      <c r="C1864" s="10" t="s">
        <v>4082</v>
      </c>
      <c r="D1864" s="2">
        <v>67</v>
      </c>
      <c r="E1864" s="45" t="s">
        <v>4256</v>
      </c>
      <c r="F1864" s="25"/>
      <c r="G1864" s="35" t="s">
        <v>4363</v>
      </c>
      <c r="H1864" s="11" t="s">
        <v>4257</v>
      </c>
      <c r="I1864" s="59"/>
      <c r="J1864" s="122"/>
      <c r="K1864" s="123"/>
      <c r="L1864" s="60"/>
      <c r="M1864" s="115"/>
      <c r="N1864" s="8"/>
      <c r="Q1864" s="8"/>
      <c r="R1864" s="99"/>
      <c r="S1864" s="27"/>
      <c r="T1864" s="27"/>
    </row>
    <row r="1865" spans="1:20" ht="13.4" customHeight="1" x14ac:dyDescent="1.1000000000000001">
      <c r="A1865" s="84">
        <v>67</v>
      </c>
      <c r="B1865" s="4" t="s">
        <v>4214</v>
      </c>
      <c r="C1865" s="10" t="s">
        <v>4082</v>
      </c>
      <c r="D1865" s="2">
        <v>66</v>
      </c>
      <c r="E1865" s="45" t="s">
        <v>4258</v>
      </c>
      <c r="F1865" s="25"/>
      <c r="G1865" s="35" t="s">
        <v>4363</v>
      </c>
      <c r="H1865" s="11" t="s">
        <v>4259</v>
      </c>
      <c r="I1865" s="59"/>
      <c r="J1865" s="122"/>
      <c r="K1865" s="123"/>
      <c r="L1865" s="60"/>
      <c r="M1865" s="115"/>
      <c r="N1865" s="8"/>
      <c r="Q1865" s="8"/>
      <c r="R1865" s="99"/>
      <c r="S1865" s="27"/>
      <c r="T1865" s="27"/>
    </row>
    <row r="1866" spans="1:20" ht="13.4" customHeight="1" x14ac:dyDescent="1.1000000000000001">
      <c r="A1866" s="84">
        <v>66</v>
      </c>
      <c r="B1866" s="4" t="s">
        <v>4260</v>
      </c>
      <c r="C1866" s="10" t="s">
        <v>4082</v>
      </c>
      <c r="D1866" s="2">
        <v>65</v>
      </c>
      <c r="E1866" s="45" t="s">
        <v>4261</v>
      </c>
      <c r="F1866" s="25"/>
      <c r="G1866" s="35" t="s">
        <v>4363</v>
      </c>
      <c r="H1866" s="11" t="s">
        <v>4262</v>
      </c>
      <c r="I1866" s="59"/>
      <c r="J1866" s="122"/>
      <c r="K1866" s="123"/>
      <c r="L1866" s="60"/>
      <c r="M1866" s="115"/>
      <c r="N1866" s="8"/>
      <c r="Q1866" s="8"/>
      <c r="R1866" s="99"/>
      <c r="S1866" s="27"/>
      <c r="T1866" s="27"/>
    </row>
    <row r="1867" spans="1:20" ht="13.4" customHeight="1" x14ac:dyDescent="1.1000000000000001">
      <c r="A1867" s="84">
        <v>65</v>
      </c>
      <c r="B1867" s="4" t="s">
        <v>4260</v>
      </c>
      <c r="C1867" s="10" t="s">
        <v>4082</v>
      </c>
      <c r="D1867" s="2">
        <v>64</v>
      </c>
      <c r="E1867" s="45" t="s">
        <v>4263</v>
      </c>
      <c r="F1867" s="25"/>
      <c r="G1867" s="35" t="s">
        <v>4363</v>
      </c>
      <c r="H1867" s="11" t="s">
        <v>4264</v>
      </c>
      <c r="I1867" s="59"/>
      <c r="J1867" s="122"/>
      <c r="K1867" s="123"/>
      <c r="L1867" s="60"/>
      <c r="M1867" s="115"/>
      <c r="N1867" s="8"/>
      <c r="Q1867" s="8"/>
      <c r="R1867" s="99"/>
      <c r="S1867" s="27"/>
      <c r="T1867" s="27"/>
    </row>
    <row r="1868" spans="1:20" ht="13.4" customHeight="1" x14ac:dyDescent="1.1000000000000001">
      <c r="A1868" s="84">
        <v>64</v>
      </c>
      <c r="B1868" s="4" t="s">
        <v>4260</v>
      </c>
      <c r="C1868" s="10" t="s">
        <v>4082</v>
      </c>
      <c r="D1868" s="2">
        <v>63</v>
      </c>
      <c r="E1868" s="45" t="s">
        <v>4265</v>
      </c>
      <c r="F1868" s="25"/>
      <c r="G1868" s="35" t="s">
        <v>4363</v>
      </c>
      <c r="H1868" s="11" t="s">
        <v>4266</v>
      </c>
      <c r="I1868" s="59"/>
      <c r="J1868" s="122"/>
      <c r="K1868" s="123"/>
      <c r="L1868" s="60"/>
      <c r="M1868" s="115"/>
      <c r="N1868" s="8"/>
      <c r="Q1868" s="8"/>
      <c r="R1868" s="99"/>
      <c r="S1868" s="27"/>
      <c r="T1868" s="27"/>
    </row>
    <row r="1869" spans="1:20" ht="13.4" customHeight="1" x14ac:dyDescent="1.1000000000000001">
      <c r="A1869" s="84">
        <v>63</v>
      </c>
      <c r="B1869" s="4" t="s">
        <v>4260</v>
      </c>
      <c r="C1869" s="10" t="s">
        <v>4082</v>
      </c>
      <c r="D1869" s="2">
        <v>62</v>
      </c>
      <c r="E1869" s="45" t="s">
        <v>4267</v>
      </c>
      <c r="F1869" s="25"/>
      <c r="G1869" s="35" t="s">
        <v>4363</v>
      </c>
      <c r="H1869" s="11" t="s">
        <v>4268</v>
      </c>
      <c r="I1869" s="59"/>
      <c r="J1869" s="122"/>
      <c r="K1869" s="123"/>
      <c r="L1869" s="60"/>
      <c r="M1869" s="115"/>
      <c r="N1869" s="8"/>
      <c r="Q1869" s="8"/>
      <c r="R1869" s="99"/>
      <c r="S1869" s="27"/>
      <c r="T1869" s="27"/>
    </row>
    <row r="1870" spans="1:20" ht="13.4" customHeight="1" x14ac:dyDescent="1.1000000000000001">
      <c r="A1870" s="84">
        <v>62</v>
      </c>
      <c r="B1870" s="4" t="s">
        <v>4260</v>
      </c>
      <c r="C1870" s="10" t="s">
        <v>4082</v>
      </c>
      <c r="D1870" s="2">
        <v>61</v>
      </c>
      <c r="E1870" s="45" t="s">
        <v>4269</v>
      </c>
      <c r="F1870" s="25"/>
      <c r="G1870" s="35" t="s">
        <v>4363</v>
      </c>
      <c r="H1870" s="11" t="s">
        <v>4270</v>
      </c>
      <c r="I1870" s="59"/>
      <c r="J1870" s="122"/>
      <c r="K1870" s="123"/>
      <c r="L1870" s="60"/>
      <c r="M1870" s="115"/>
      <c r="N1870" s="8"/>
      <c r="Q1870" s="8"/>
      <c r="R1870" s="99"/>
      <c r="S1870" s="27"/>
      <c r="T1870" s="27"/>
    </row>
    <row r="1871" spans="1:20" ht="13.4" customHeight="1" x14ac:dyDescent="1.1000000000000001">
      <c r="A1871" s="84">
        <v>61</v>
      </c>
      <c r="B1871" s="4" t="s">
        <v>4260</v>
      </c>
      <c r="C1871" s="10" t="s">
        <v>4082</v>
      </c>
      <c r="D1871" s="2">
        <v>60</v>
      </c>
      <c r="E1871" s="45" t="s">
        <v>4271</v>
      </c>
      <c r="F1871" s="25"/>
      <c r="G1871" s="35" t="s">
        <v>4363</v>
      </c>
      <c r="H1871" s="11" t="s">
        <v>4549</v>
      </c>
      <c r="I1871" s="59"/>
      <c r="J1871" s="122"/>
      <c r="K1871" s="123"/>
      <c r="L1871" s="60"/>
      <c r="M1871" s="115"/>
      <c r="N1871" s="8"/>
      <c r="Q1871" s="8"/>
      <c r="R1871" s="99"/>
      <c r="S1871" s="27"/>
      <c r="T1871" s="27"/>
    </row>
    <row r="1872" spans="1:20" ht="13.4" customHeight="1" x14ac:dyDescent="1.1000000000000001">
      <c r="A1872" s="84">
        <v>60</v>
      </c>
      <c r="B1872" s="4" t="s">
        <v>4260</v>
      </c>
      <c r="C1872" s="10" t="s">
        <v>4082</v>
      </c>
      <c r="D1872" s="2">
        <v>59</v>
      </c>
      <c r="E1872" s="45" t="s">
        <v>4272</v>
      </c>
      <c r="F1872" s="25"/>
      <c r="G1872" s="35" t="s">
        <v>4363</v>
      </c>
      <c r="H1872" s="11" t="s">
        <v>4273</v>
      </c>
      <c r="I1872" s="59"/>
      <c r="J1872" s="122"/>
      <c r="K1872" s="123"/>
      <c r="L1872" s="60"/>
      <c r="M1872" s="115"/>
      <c r="N1872" s="8"/>
      <c r="Q1872" s="8"/>
      <c r="R1872" s="99"/>
      <c r="S1872" s="27"/>
      <c r="T1872" s="27"/>
    </row>
    <row r="1873" spans="1:20" ht="13.4" customHeight="1" x14ac:dyDescent="1.1000000000000001">
      <c r="A1873" s="84">
        <v>59</v>
      </c>
      <c r="B1873" s="4" t="s">
        <v>4260</v>
      </c>
      <c r="C1873" s="10" t="s">
        <v>4082</v>
      </c>
      <c r="D1873" s="2">
        <v>58</v>
      </c>
      <c r="E1873" s="45" t="s">
        <v>4274</v>
      </c>
      <c r="F1873" s="25"/>
      <c r="G1873" s="35" t="s">
        <v>4363</v>
      </c>
      <c r="H1873" s="11" t="s">
        <v>4275</v>
      </c>
      <c r="I1873" s="59"/>
      <c r="J1873" s="122"/>
      <c r="K1873" s="123"/>
      <c r="L1873" s="60"/>
      <c r="M1873" s="115"/>
      <c r="N1873" s="8"/>
      <c r="Q1873" s="8"/>
      <c r="R1873" s="99"/>
      <c r="S1873" s="27"/>
      <c r="T1873" s="27"/>
    </row>
    <row r="1874" spans="1:20" ht="13.4" customHeight="1" x14ac:dyDescent="1.1000000000000001">
      <c r="A1874" s="84">
        <v>58</v>
      </c>
      <c r="B1874" s="4" t="s">
        <v>4260</v>
      </c>
      <c r="C1874" s="10" t="s">
        <v>4082</v>
      </c>
      <c r="D1874" s="2">
        <v>57</v>
      </c>
      <c r="E1874" s="45" t="s">
        <v>4276</v>
      </c>
      <c r="F1874" s="25"/>
      <c r="G1874" s="35" t="s">
        <v>4363</v>
      </c>
      <c r="H1874" s="11" t="s">
        <v>4277</v>
      </c>
      <c r="I1874" s="59"/>
      <c r="J1874" s="122"/>
      <c r="K1874" s="123"/>
      <c r="L1874" s="60"/>
      <c r="M1874" s="115"/>
      <c r="N1874" s="8"/>
      <c r="Q1874" s="8"/>
      <c r="R1874" s="99"/>
      <c r="S1874" s="27"/>
      <c r="T1874" s="27"/>
    </row>
    <row r="1875" spans="1:20" ht="13.4" customHeight="1" x14ac:dyDescent="1.1000000000000001">
      <c r="A1875" s="84">
        <v>57</v>
      </c>
      <c r="B1875" s="4" t="s">
        <v>4260</v>
      </c>
      <c r="C1875" s="10" t="s">
        <v>4082</v>
      </c>
      <c r="D1875" s="2">
        <v>56</v>
      </c>
      <c r="E1875" s="45" t="s">
        <v>4278</v>
      </c>
      <c r="F1875" s="25"/>
      <c r="G1875" s="35" t="s">
        <v>4363</v>
      </c>
      <c r="H1875" s="11" t="s">
        <v>4279</v>
      </c>
      <c r="I1875" s="59"/>
      <c r="J1875" s="122"/>
      <c r="K1875" s="123"/>
      <c r="L1875" s="60"/>
      <c r="M1875" s="115"/>
      <c r="N1875" s="8"/>
      <c r="Q1875" s="8"/>
      <c r="R1875" s="99"/>
      <c r="S1875" s="27"/>
      <c r="T1875" s="27"/>
    </row>
    <row r="1876" spans="1:20" ht="13.4" customHeight="1" x14ac:dyDescent="1.1000000000000001">
      <c r="A1876" s="84">
        <v>56</v>
      </c>
      <c r="B1876" s="4" t="s">
        <v>4260</v>
      </c>
      <c r="C1876" s="10" t="s">
        <v>4082</v>
      </c>
      <c r="D1876" s="2">
        <v>55</v>
      </c>
      <c r="E1876" s="45" t="s">
        <v>4280</v>
      </c>
      <c r="F1876" s="25"/>
      <c r="G1876" s="35" t="s">
        <v>4363</v>
      </c>
      <c r="H1876" s="11" t="s">
        <v>4281</v>
      </c>
      <c r="I1876" s="59"/>
      <c r="J1876" s="122"/>
      <c r="K1876" s="123"/>
      <c r="L1876" s="60"/>
      <c r="M1876" s="115"/>
      <c r="N1876" s="8"/>
      <c r="Q1876" s="8"/>
      <c r="R1876" s="99"/>
      <c r="S1876" s="27"/>
      <c r="T1876" s="27"/>
    </row>
    <row r="1877" spans="1:20" ht="13.4" customHeight="1" x14ac:dyDescent="1.1000000000000001">
      <c r="A1877" s="84">
        <v>55</v>
      </c>
      <c r="B1877" s="4" t="s">
        <v>4260</v>
      </c>
      <c r="C1877" s="10" t="s">
        <v>4082</v>
      </c>
      <c r="D1877" s="2">
        <v>54</v>
      </c>
      <c r="E1877" s="45" t="s">
        <v>4282</v>
      </c>
      <c r="F1877" s="25"/>
      <c r="G1877" s="35" t="s">
        <v>4363</v>
      </c>
      <c r="H1877" s="11" t="s">
        <v>4283</v>
      </c>
      <c r="I1877" s="59"/>
      <c r="J1877" s="122"/>
      <c r="K1877" s="123"/>
      <c r="L1877" s="60"/>
      <c r="M1877" s="115"/>
      <c r="N1877" s="8"/>
      <c r="Q1877" s="8"/>
      <c r="R1877" s="99"/>
      <c r="S1877" s="27"/>
      <c r="T1877" s="27"/>
    </row>
    <row r="1878" spans="1:20" ht="13.4" customHeight="1" x14ac:dyDescent="1.1000000000000001">
      <c r="A1878" s="84">
        <v>54</v>
      </c>
      <c r="B1878" s="4" t="s">
        <v>4260</v>
      </c>
      <c r="C1878" s="10" t="s">
        <v>4082</v>
      </c>
      <c r="D1878" s="2">
        <v>53</v>
      </c>
      <c r="E1878" s="45" t="s">
        <v>4284</v>
      </c>
      <c r="F1878" s="25"/>
      <c r="G1878" s="35" t="s">
        <v>4363</v>
      </c>
      <c r="H1878" s="11" t="s">
        <v>4285</v>
      </c>
      <c r="I1878" s="59"/>
      <c r="J1878" s="122"/>
      <c r="K1878" s="123"/>
      <c r="L1878" s="60"/>
      <c r="M1878" s="115"/>
      <c r="N1878" s="8"/>
      <c r="Q1878" s="8"/>
      <c r="R1878" s="99"/>
      <c r="S1878" s="27"/>
      <c r="T1878" s="27"/>
    </row>
    <row r="1879" spans="1:20" ht="13.4" customHeight="1" x14ac:dyDescent="1.1000000000000001">
      <c r="A1879" s="84">
        <v>53</v>
      </c>
      <c r="B1879" s="4" t="s">
        <v>4260</v>
      </c>
      <c r="C1879" s="10" t="s">
        <v>4082</v>
      </c>
      <c r="D1879" s="2">
        <v>52</v>
      </c>
      <c r="E1879" s="45" t="s">
        <v>4286</v>
      </c>
      <c r="F1879" s="25"/>
      <c r="G1879" s="35" t="s">
        <v>4363</v>
      </c>
      <c r="H1879" s="11" t="s">
        <v>4287</v>
      </c>
      <c r="I1879" s="59"/>
      <c r="J1879" s="122"/>
      <c r="K1879" s="123"/>
      <c r="L1879" s="60"/>
      <c r="M1879" s="115"/>
      <c r="N1879" s="8"/>
      <c r="Q1879" s="8"/>
      <c r="R1879" s="99"/>
      <c r="S1879" s="27"/>
      <c r="T1879" s="27"/>
    </row>
    <row r="1880" spans="1:20" ht="13.4" customHeight="1" x14ac:dyDescent="1.1000000000000001">
      <c r="A1880" s="84">
        <v>52</v>
      </c>
      <c r="B1880" s="4" t="s">
        <v>4260</v>
      </c>
      <c r="C1880" s="10" t="s">
        <v>4082</v>
      </c>
      <c r="D1880" s="2">
        <v>51</v>
      </c>
      <c r="E1880" s="45" t="s">
        <v>4288</v>
      </c>
      <c r="F1880" s="25"/>
      <c r="G1880" s="35" t="s">
        <v>4363</v>
      </c>
      <c r="H1880" s="11" t="s">
        <v>4289</v>
      </c>
      <c r="I1880" s="59"/>
      <c r="J1880" s="122"/>
      <c r="K1880" s="123"/>
      <c r="L1880" s="60"/>
      <c r="M1880" s="115"/>
      <c r="N1880" s="8"/>
      <c r="Q1880" s="8"/>
      <c r="R1880" s="99"/>
      <c r="S1880" s="27"/>
      <c r="T1880" s="27"/>
    </row>
    <row r="1881" spans="1:20" ht="13.4" customHeight="1" x14ac:dyDescent="1.1000000000000001">
      <c r="A1881" s="84">
        <v>51</v>
      </c>
      <c r="B1881" s="4" t="s">
        <v>4260</v>
      </c>
      <c r="C1881" s="10" t="s">
        <v>4082</v>
      </c>
      <c r="D1881" s="2">
        <v>50</v>
      </c>
      <c r="E1881" s="45" t="s">
        <v>4290</v>
      </c>
      <c r="F1881" s="25"/>
      <c r="G1881" s="35" t="s">
        <v>4363</v>
      </c>
      <c r="H1881" s="11" t="s">
        <v>4291</v>
      </c>
      <c r="I1881" s="59"/>
      <c r="J1881" s="122"/>
      <c r="K1881" s="123"/>
      <c r="L1881" s="60"/>
      <c r="M1881" s="115"/>
      <c r="N1881" s="8"/>
      <c r="Q1881" s="8"/>
      <c r="R1881" s="99"/>
      <c r="S1881" s="27"/>
      <c r="T1881" s="27"/>
    </row>
    <row r="1882" spans="1:20" ht="13.4" customHeight="1" x14ac:dyDescent="1.1000000000000001">
      <c r="A1882" s="84">
        <v>50</v>
      </c>
      <c r="B1882" s="4" t="s">
        <v>4260</v>
      </c>
      <c r="C1882" s="10" t="s">
        <v>4082</v>
      </c>
      <c r="D1882" s="2">
        <v>49</v>
      </c>
      <c r="E1882" s="45" t="s">
        <v>4292</v>
      </c>
      <c r="F1882" s="25"/>
      <c r="G1882" s="35" t="s">
        <v>4363</v>
      </c>
      <c r="H1882" s="11" t="s">
        <v>4293</v>
      </c>
      <c r="I1882" s="59"/>
      <c r="J1882" s="122"/>
      <c r="K1882" s="123"/>
      <c r="L1882" s="60"/>
      <c r="M1882" s="115"/>
      <c r="N1882" s="8"/>
      <c r="Q1882" s="8"/>
      <c r="R1882" s="99"/>
      <c r="S1882" s="27"/>
      <c r="T1882" s="27"/>
    </row>
    <row r="1883" spans="1:20" ht="13.4" customHeight="1" x14ac:dyDescent="1.1000000000000001">
      <c r="A1883" s="84">
        <v>49</v>
      </c>
      <c r="B1883" s="4" t="s">
        <v>4260</v>
      </c>
      <c r="C1883" s="10" t="s">
        <v>4082</v>
      </c>
      <c r="D1883" s="2">
        <v>48</v>
      </c>
      <c r="E1883" s="45" t="s">
        <v>4294</v>
      </c>
      <c r="F1883" s="25"/>
      <c r="G1883" s="35" t="s">
        <v>4363</v>
      </c>
      <c r="H1883" s="11" t="s">
        <v>4295</v>
      </c>
      <c r="I1883" s="59"/>
      <c r="J1883" s="122"/>
      <c r="K1883" s="123"/>
      <c r="L1883" s="60"/>
      <c r="M1883" s="115"/>
      <c r="N1883" s="8"/>
      <c r="Q1883" s="8"/>
      <c r="R1883" s="99"/>
      <c r="S1883" s="27"/>
      <c r="T1883" s="27"/>
    </row>
    <row r="1884" spans="1:20" ht="13.4" customHeight="1" x14ac:dyDescent="1.1000000000000001">
      <c r="A1884" s="84">
        <v>48</v>
      </c>
      <c r="B1884" s="4" t="s">
        <v>4260</v>
      </c>
      <c r="C1884" s="10" t="s">
        <v>4082</v>
      </c>
      <c r="D1884" s="2">
        <v>47</v>
      </c>
      <c r="E1884" s="45" t="s">
        <v>4296</v>
      </c>
      <c r="F1884" s="25"/>
      <c r="G1884" s="35" t="s">
        <v>4363</v>
      </c>
      <c r="H1884" s="11" t="s">
        <v>4297</v>
      </c>
      <c r="I1884" s="59"/>
      <c r="J1884" s="122"/>
      <c r="K1884" s="123"/>
      <c r="L1884" s="60"/>
      <c r="M1884" s="115"/>
      <c r="N1884" s="8"/>
      <c r="Q1884" s="8"/>
      <c r="R1884" s="99"/>
      <c r="S1884" s="27"/>
      <c r="T1884" s="27"/>
    </row>
    <row r="1885" spans="1:20" ht="13.4" customHeight="1" x14ac:dyDescent="1.1000000000000001">
      <c r="A1885" s="84">
        <v>47</v>
      </c>
      <c r="B1885" s="4" t="s">
        <v>4260</v>
      </c>
      <c r="C1885" s="10" t="s">
        <v>4082</v>
      </c>
      <c r="D1885" s="2">
        <v>46</v>
      </c>
      <c r="E1885" s="45" t="s">
        <v>4298</v>
      </c>
      <c r="F1885" s="25"/>
      <c r="G1885" s="35" t="s">
        <v>4363</v>
      </c>
      <c r="H1885" s="11" t="s">
        <v>4299</v>
      </c>
      <c r="I1885" s="59"/>
      <c r="J1885" s="122"/>
      <c r="K1885" s="123"/>
      <c r="L1885" s="60"/>
      <c r="M1885" s="115"/>
      <c r="N1885" s="8"/>
      <c r="Q1885" s="8"/>
      <c r="R1885" s="99"/>
      <c r="S1885" s="27"/>
      <c r="T1885" s="27"/>
    </row>
    <row r="1886" spans="1:20" ht="13.4" customHeight="1" x14ac:dyDescent="1.1000000000000001">
      <c r="A1886" s="84">
        <v>46</v>
      </c>
      <c r="B1886" s="4" t="s">
        <v>4260</v>
      </c>
      <c r="C1886" s="10" t="s">
        <v>4082</v>
      </c>
      <c r="D1886" s="2">
        <v>45</v>
      </c>
      <c r="E1886" s="45" t="s">
        <v>4300</v>
      </c>
      <c r="F1886" s="25"/>
      <c r="G1886" s="35" t="s">
        <v>4363</v>
      </c>
      <c r="H1886" s="11" t="s">
        <v>4301</v>
      </c>
      <c r="I1886" s="59"/>
      <c r="J1886" s="122"/>
      <c r="K1886" s="123"/>
      <c r="L1886" s="60"/>
      <c r="M1886" s="115"/>
      <c r="N1886" s="8"/>
      <c r="Q1886" s="8"/>
      <c r="R1886" s="99"/>
      <c r="S1886" s="27"/>
      <c r="T1886" s="27"/>
    </row>
    <row r="1887" spans="1:20" ht="13.4" customHeight="1" x14ac:dyDescent="1.1000000000000001">
      <c r="A1887" s="84">
        <v>45</v>
      </c>
      <c r="B1887" s="4" t="s">
        <v>4260</v>
      </c>
      <c r="C1887" s="10" t="s">
        <v>4082</v>
      </c>
      <c r="D1887" s="2">
        <v>44</v>
      </c>
      <c r="E1887" s="45" t="s">
        <v>4302</v>
      </c>
      <c r="F1887" s="25"/>
      <c r="G1887" s="35" t="s">
        <v>4363</v>
      </c>
      <c r="H1887" s="11" t="s">
        <v>4303</v>
      </c>
      <c r="I1887" s="59"/>
      <c r="J1887" s="122"/>
      <c r="K1887" s="123"/>
      <c r="L1887" s="60"/>
      <c r="M1887" s="115"/>
      <c r="N1887" s="8"/>
      <c r="Q1887" s="8"/>
      <c r="R1887" s="99"/>
      <c r="S1887" s="27"/>
      <c r="T1887" s="27"/>
    </row>
    <row r="1888" spans="1:20" ht="13.4" customHeight="1" x14ac:dyDescent="1.1000000000000001">
      <c r="A1888" s="84">
        <v>44</v>
      </c>
      <c r="B1888" s="4" t="s">
        <v>4260</v>
      </c>
      <c r="C1888" s="10" t="s">
        <v>4082</v>
      </c>
      <c r="D1888" s="2">
        <v>43</v>
      </c>
      <c r="E1888" s="45" t="s">
        <v>4304</v>
      </c>
      <c r="F1888" s="25"/>
      <c r="G1888" s="35" t="s">
        <v>4363</v>
      </c>
      <c r="H1888" s="11" t="s">
        <v>4305</v>
      </c>
      <c r="I1888" s="59"/>
      <c r="J1888" s="122"/>
      <c r="K1888" s="123"/>
      <c r="L1888" s="60"/>
      <c r="M1888" s="115"/>
      <c r="N1888" s="8"/>
      <c r="Q1888" s="8"/>
      <c r="R1888" s="99"/>
      <c r="S1888" s="27"/>
      <c r="T1888" s="27"/>
    </row>
    <row r="1889" spans="1:20" ht="13.4" customHeight="1" x14ac:dyDescent="1.1000000000000001">
      <c r="A1889" s="84">
        <v>43</v>
      </c>
      <c r="B1889" s="4" t="s">
        <v>4260</v>
      </c>
      <c r="C1889" s="10" t="s">
        <v>4082</v>
      </c>
      <c r="D1889" s="2">
        <v>42</v>
      </c>
      <c r="E1889" s="45" t="s">
        <v>4306</v>
      </c>
      <c r="F1889" s="25"/>
      <c r="G1889" s="35" t="s">
        <v>4363</v>
      </c>
      <c r="H1889" s="11" t="s">
        <v>4307</v>
      </c>
      <c r="I1889" s="59"/>
      <c r="J1889" s="122"/>
      <c r="K1889" s="123"/>
      <c r="L1889" s="60"/>
      <c r="M1889" s="115"/>
      <c r="N1889" s="8"/>
      <c r="Q1889" s="8"/>
      <c r="R1889" s="99"/>
      <c r="S1889" s="27"/>
      <c r="T1889" s="27"/>
    </row>
    <row r="1890" spans="1:20" ht="13.4" customHeight="1" x14ac:dyDescent="1.1000000000000001">
      <c r="A1890" s="84">
        <v>42</v>
      </c>
      <c r="B1890" s="4" t="s">
        <v>4260</v>
      </c>
      <c r="C1890" s="10" t="s">
        <v>4082</v>
      </c>
      <c r="D1890" s="2">
        <v>41</v>
      </c>
      <c r="E1890" s="45" t="s">
        <v>4308</v>
      </c>
      <c r="F1890" s="25"/>
      <c r="G1890" s="35" t="s">
        <v>4363</v>
      </c>
      <c r="H1890" s="11" t="s">
        <v>4540</v>
      </c>
      <c r="I1890" s="59"/>
      <c r="J1890" s="122"/>
      <c r="K1890" s="123"/>
      <c r="L1890" s="60"/>
      <c r="M1890" s="115"/>
      <c r="N1890" s="8"/>
      <c r="Q1890" s="8"/>
      <c r="R1890" s="99"/>
      <c r="S1890" s="27"/>
      <c r="T1890" s="27"/>
    </row>
    <row r="1891" spans="1:20" ht="13.4" customHeight="1" x14ac:dyDescent="1.1000000000000001">
      <c r="A1891" s="84">
        <v>41</v>
      </c>
      <c r="B1891" s="4" t="s">
        <v>4260</v>
      </c>
      <c r="C1891" s="10" t="s">
        <v>4082</v>
      </c>
      <c r="D1891" s="2">
        <v>40</v>
      </c>
      <c r="E1891" s="45" t="s">
        <v>4309</v>
      </c>
      <c r="F1891" s="25"/>
      <c r="G1891" s="35" t="s">
        <v>4363</v>
      </c>
      <c r="H1891" s="11" t="s">
        <v>4310</v>
      </c>
      <c r="I1891" s="59"/>
      <c r="J1891" s="122"/>
      <c r="K1891" s="123"/>
      <c r="L1891" s="60"/>
      <c r="M1891" s="115"/>
      <c r="N1891" s="8"/>
      <c r="Q1891" s="8"/>
      <c r="R1891" s="99"/>
      <c r="S1891" s="27"/>
      <c r="T1891" s="27"/>
    </row>
    <row r="1892" spans="1:20" ht="13.4" customHeight="1" x14ac:dyDescent="1.1000000000000001">
      <c r="A1892" s="84">
        <v>40</v>
      </c>
      <c r="B1892" s="4" t="s">
        <v>4260</v>
      </c>
      <c r="C1892" s="10" t="s">
        <v>4082</v>
      </c>
      <c r="D1892" s="2">
        <v>39</v>
      </c>
      <c r="E1892" s="45" t="s">
        <v>4311</v>
      </c>
      <c r="F1892" s="25"/>
      <c r="G1892" s="35" t="s">
        <v>4363</v>
      </c>
      <c r="H1892" s="11" t="s">
        <v>4312</v>
      </c>
      <c r="I1892" s="59"/>
      <c r="J1892" s="122"/>
      <c r="K1892" s="123"/>
      <c r="L1892" s="60"/>
      <c r="M1892" s="115"/>
      <c r="N1892" s="8"/>
      <c r="Q1892" s="8"/>
      <c r="R1892" s="99"/>
      <c r="S1892" s="27"/>
      <c r="T1892" s="27"/>
    </row>
    <row r="1893" spans="1:20" ht="13.4" customHeight="1" x14ac:dyDescent="1.1000000000000001">
      <c r="A1893" s="84">
        <v>39</v>
      </c>
      <c r="B1893" s="4" t="s">
        <v>4260</v>
      </c>
      <c r="C1893" s="10" t="s">
        <v>4082</v>
      </c>
      <c r="D1893" s="2">
        <v>38</v>
      </c>
      <c r="E1893" s="45" t="s">
        <v>4313</v>
      </c>
      <c r="F1893" s="25"/>
      <c r="G1893" s="35" t="s">
        <v>4363</v>
      </c>
      <c r="H1893" s="11" t="s">
        <v>4314</v>
      </c>
      <c r="I1893" s="59"/>
      <c r="J1893" s="122"/>
      <c r="K1893" s="123"/>
      <c r="L1893" s="60"/>
      <c r="M1893" s="115"/>
      <c r="N1893" s="8"/>
      <c r="Q1893" s="8"/>
      <c r="R1893" s="99"/>
      <c r="S1893" s="27"/>
      <c r="T1893" s="27"/>
    </row>
    <row r="1894" spans="1:20" ht="13.4" customHeight="1" x14ac:dyDescent="1.1000000000000001">
      <c r="A1894" s="84">
        <v>38</v>
      </c>
      <c r="B1894" s="4" t="s">
        <v>4260</v>
      </c>
      <c r="C1894" s="10" t="s">
        <v>4082</v>
      </c>
      <c r="D1894" s="2">
        <v>37</v>
      </c>
      <c r="E1894" s="45" t="s">
        <v>4315</v>
      </c>
      <c r="F1894" s="25"/>
      <c r="G1894" s="35" t="s">
        <v>4363</v>
      </c>
      <c r="H1894" s="11" t="s">
        <v>4316</v>
      </c>
      <c r="I1894" s="59"/>
      <c r="J1894" s="122"/>
      <c r="K1894" s="123"/>
      <c r="L1894" s="60"/>
      <c r="M1894" s="115"/>
      <c r="N1894" s="8"/>
      <c r="Q1894" s="8"/>
      <c r="R1894" s="99"/>
      <c r="S1894" s="27"/>
      <c r="T1894" s="27"/>
    </row>
    <row r="1895" spans="1:20" ht="13.4" customHeight="1" x14ac:dyDescent="1.1000000000000001">
      <c r="A1895" s="84">
        <v>37</v>
      </c>
      <c r="B1895" s="4" t="s">
        <v>4260</v>
      </c>
      <c r="C1895" s="10" t="s">
        <v>4082</v>
      </c>
      <c r="D1895" s="2">
        <v>36</v>
      </c>
      <c r="E1895" s="45" t="s">
        <v>4317</v>
      </c>
      <c r="F1895" s="25"/>
      <c r="G1895" s="35" t="s">
        <v>4363</v>
      </c>
      <c r="H1895" s="11" t="s">
        <v>4318</v>
      </c>
      <c r="I1895" s="59"/>
      <c r="J1895" s="122"/>
      <c r="K1895" s="123"/>
      <c r="L1895" s="60"/>
      <c r="M1895" s="115"/>
      <c r="N1895" s="8"/>
      <c r="Q1895" s="8"/>
      <c r="R1895" s="99"/>
      <c r="S1895" s="27"/>
      <c r="T1895" s="27"/>
    </row>
    <row r="1896" spans="1:20" ht="13.4" customHeight="1" x14ac:dyDescent="1.1000000000000001">
      <c r="A1896" s="84">
        <v>36</v>
      </c>
      <c r="B1896" s="4" t="s">
        <v>4319</v>
      </c>
      <c r="C1896" s="10" t="s">
        <v>4082</v>
      </c>
      <c r="D1896" s="2">
        <v>35</v>
      </c>
      <c r="E1896" s="45" t="s">
        <v>4320</v>
      </c>
      <c r="F1896" s="25"/>
      <c r="G1896" s="35" t="s">
        <v>4363</v>
      </c>
      <c r="H1896" s="11" t="s">
        <v>4321</v>
      </c>
      <c r="I1896" s="59"/>
      <c r="J1896" s="122"/>
      <c r="K1896" s="123"/>
      <c r="L1896" s="60"/>
      <c r="M1896" s="115"/>
      <c r="N1896" s="8"/>
      <c r="Q1896" s="8"/>
      <c r="R1896" s="99"/>
      <c r="S1896" s="27"/>
      <c r="T1896" s="27"/>
    </row>
    <row r="1897" spans="1:20" ht="13.4" customHeight="1" x14ac:dyDescent="1.1000000000000001">
      <c r="A1897" s="84">
        <v>35</v>
      </c>
      <c r="B1897" s="4" t="s">
        <v>4319</v>
      </c>
      <c r="C1897" s="10" t="s">
        <v>4082</v>
      </c>
      <c r="D1897" s="2">
        <v>34</v>
      </c>
      <c r="E1897" s="45" t="s">
        <v>4322</v>
      </c>
      <c r="F1897" s="25"/>
      <c r="G1897" s="35" t="s">
        <v>4363</v>
      </c>
      <c r="H1897" s="11" t="s">
        <v>4548</v>
      </c>
      <c r="I1897" s="59"/>
      <c r="J1897" s="122"/>
      <c r="K1897" s="123"/>
      <c r="L1897" s="60"/>
      <c r="M1897" s="115"/>
      <c r="N1897" s="8"/>
      <c r="Q1897" s="8"/>
      <c r="R1897" s="99"/>
      <c r="S1897" s="27"/>
      <c r="T1897" s="27"/>
    </row>
    <row r="1898" spans="1:20" ht="13.4" customHeight="1" x14ac:dyDescent="1.1000000000000001">
      <c r="A1898" s="84">
        <v>34</v>
      </c>
      <c r="B1898" s="4" t="s">
        <v>4319</v>
      </c>
      <c r="C1898" s="10" t="s">
        <v>4082</v>
      </c>
      <c r="D1898" s="2">
        <v>33</v>
      </c>
      <c r="E1898" s="45" t="s">
        <v>4323</v>
      </c>
      <c r="F1898" s="25"/>
      <c r="G1898" s="35" t="s">
        <v>4363</v>
      </c>
      <c r="H1898" s="11" t="s">
        <v>4395</v>
      </c>
      <c r="I1898" s="59"/>
      <c r="J1898" s="122"/>
      <c r="K1898" s="123"/>
      <c r="L1898" s="60"/>
      <c r="M1898" s="115"/>
      <c r="N1898" s="8"/>
      <c r="Q1898" s="8"/>
      <c r="R1898" s="99"/>
      <c r="S1898" s="27"/>
      <c r="T1898" s="27"/>
    </row>
    <row r="1899" spans="1:20" ht="13.4" customHeight="1" x14ac:dyDescent="1.1000000000000001">
      <c r="A1899" s="84">
        <v>33</v>
      </c>
      <c r="B1899" s="4" t="s">
        <v>4319</v>
      </c>
      <c r="C1899" s="10" t="s">
        <v>4082</v>
      </c>
      <c r="D1899" s="2">
        <v>32</v>
      </c>
      <c r="E1899" s="45" t="s">
        <v>4324</v>
      </c>
      <c r="F1899" s="25"/>
      <c r="G1899" s="35" t="s">
        <v>4363</v>
      </c>
      <c r="H1899" s="11" t="s">
        <v>4325</v>
      </c>
      <c r="I1899" s="59"/>
      <c r="J1899" s="122"/>
      <c r="K1899" s="123"/>
      <c r="L1899" s="60"/>
      <c r="M1899" s="115"/>
      <c r="N1899" s="8"/>
      <c r="Q1899" s="8"/>
      <c r="R1899" s="99"/>
      <c r="S1899" s="27"/>
      <c r="T1899" s="27"/>
    </row>
    <row r="1900" spans="1:20" ht="13.4" customHeight="1" x14ac:dyDescent="1.1000000000000001">
      <c r="A1900" s="84">
        <v>32</v>
      </c>
      <c r="B1900" s="4" t="s">
        <v>4319</v>
      </c>
      <c r="C1900" s="10" t="s">
        <v>4082</v>
      </c>
      <c r="D1900" s="2">
        <v>31</v>
      </c>
      <c r="E1900" s="45" t="s">
        <v>4326</v>
      </c>
      <c r="F1900" s="25"/>
      <c r="G1900" s="35" t="s">
        <v>4363</v>
      </c>
      <c r="H1900" s="11" t="s">
        <v>4327</v>
      </c>
      <c r="I1900" s="59"/>
      <c r="J1900" s="122"/>
      <c r="K1900" s="123"/>
      <c r="L1900" s="60"/>
      <c r="M1900" s="115"/>
      <c r="N1900" s="8"/>
      <c r="Q1900" s="8"/>
      <c r="R1900" s="99"/>
      <c r="S1900" s="27"/>
      <c r="T1900" s="27"/>
    </row>
    <row r="1901" spans="1:20" ht="13.4" customHeight="1" x14ac:dyDescent="1.1000000000000001">
      <c r="A1901" s="84">
        <v>31</v>
      </c>
      <c r="B1901" s="4" t="s">
        <v>4319</v>
      </c>
      <c r="C1901" s="10" t="s">
        <v>4082</v>
      </c>
      <c r="D1901" s="2">
        <v>30</v>
      </c>
      <c r="E1901" s="45" t="s">
        <v>4328</v>
      </c>
      <c r="F1901" s="25"/>
      <c r="G1901" s="35" t="s">
        <v>4363</v>
      </c>
      <c r="H1901" s="11" t="s">
        <v>4329</v>
      </c>
      <c r="I1901" s="59"/>
      <c r="J1901" s="122"/>
      <c r="K1901" s="123"/>
      <c r="L1901" s="60"/>
      <c r="M1901" s="115"/>
      <c r="N1901" s="8"/>
      <c r="Q1901" s="8"/>
      <c r="R1901" s="99"/>
      <c r="S1901" s="27"/>
      <c r="T1901" s="27"/>
    </row>
    <row r="1902" spans="1:20" ht="13.4" customHeight="1" x14ac:dyDescent="1.1000000000000001">
      <c r="A1902" s="84">
        <v>30</v>
      </c>
      <c r="B1902" s="4" t="s">
        <v>4319</v>
      </c>
      <c r="C1902" s="10" t="s">
        <v>4082</v>
      </c>
      <c r="D1902" s="2">
        <v>29</v>
      </c>
      <c r="E1902" s="45" t="s">
        <v>4330</v>
      </c>
      <c r="F1902" s="25"/>
      <c r="G1902" s="35" t="s">
        <v>4363</v>
      </c>
      <c r="H1902" s="11" t="s">
        <v>4331</v>
      </c>
      <c r="I1902" s="59"/>
      <c r="J1902" s="122"/>
      <c r="K1902" s="123"/>
      <c r="L1902" s="60"/>
      <c r="M1902" s="115"/>
      <c r="N1902" s="8"/>
      <c r="Q1902" s="8"/>
      <c r="R1902" s="99"/>
      <c r="S1902" s="27"/>
      <c r="T1902" s="27"/>
    </row>
    <row r="1903" spans="1:20" ht="13.4" customHeight="1" x14ac:dyDescent="1.1000000000000001">
      <c r="A1903" s="84">
        <v>29</v>
      </c>
      <c r="B1903" s="4" t="s">
        <v>4319</v>
      </c>
      <c r="C1903" s="10" t="s">
        <v>4082</v>
      </c>
      <c r="D1903" s="2">
        <v>28</v>
      </c>
      <c r="E1903" s="45" t="s">
        <v>4332</v>
      </c>
      <c r="F1903" s="25"/>
      <c r="G1903" s="35" t="s">
        <v>4363</v>
      </c>
      <c r="H1903" s="11" t="s">
        <v>4333</v>
      </c>
      <c r="I1903" s="59"/>
      <c r="J1903" s="122"/>
      <c r="K1903" s="123"/>
      <c r="L1903" s="60"/>
      <c r="M1903" s="115"/>
      <c r="N1903" s="8"/>
      <c r="Q1903" s="8"/>
      <c r="R1903" s="99"/>
      <c r="S1903" s="27"/>
      <c r="T1903" s="27"/>
    </row>
    <row r="1904" spans="1:20" ht="13.4" customHeight="1" x14ac:dyDescent="1.1000000000000001">
      <c r="A1904" s="84">
        <v>28</v>
      </c>
      <c r="B1904" s="4" t="s">
        <v>4319</v>
      </c>
      <c r="C1904" s="10" t="s">
        <v>4082</v>
      </c>
      <c r="D1904" s="2">
        <v>27</v>
      </c>
      <c r="E1904" s="45" t="s">
        <v>4334</v>
      </c>
      <c r="F1904" s="25"/>
      <c r="G1904" s="35" t="s">
        <v>4363</v>
      </c>
      <c r="H1904" s="11" t="s">
        <v>4335</v>
      </c>
      <c r="I1904" s="59"/>
      <c r="J1904" s="122"/>
      <c r="K1904" s="123"/>
      <c r="L1904" s="60"/>
      <c r="M1904" s="115"/>
      <c r="N1904" s="8"/>
      <c r="Q1904" s="8"/>
      <c r="R1904" s="99"/>
      <c r="S1904" s="27"/>
      <c r="T1904" s="27"/>
    </row>
    <row r="1905" spans="1:20" ht="13.4" customHeight="1" x14ac:dyDescent="1.1000000000000001">
      <c r="A1905" s="84">
        <v>27</v>
      </c>
      <c r="B1905" s="4" t="s">
        <v>4319</v>
      </c>
      <c r="C1905" s="10" t="s">
        <v>4082</v>
      </c>
      <c r="D1905" s="2">
        <v>26</v>
      </c>
      <c r="E1905" s="45" t="s">
        <v>4336</v>
      </c>
      <c r="F1905" s="25"/>
      <c r="G1905" s="35" t="s">
        <v>4363</v>
      </c>
      <c r="H1905" s="11" t="s">
        <v>4337</v>
      </c>
      <c r="I1905" s="59"/>
      <c r="J1905" s="122"/>
      <c r="K1905" s="123"/>
      <c r="L1905" s="60"/>
      <c r="M1905" s="115"/>
      <c r="N1905" s="8"/>
      <c r="Q1905" s="8"/>
      <c r="R1905" s="99"/>
      <c r="S1905" s="27"/>
      <c r="T1905" s="27"/>
    </row>
    <row r="1906" spans="1:20" ht="13.4" customHeight="1" x14ac:dyDescent="1.1000000000000001">
      <c r="A1906" s="84">
        <v>26</v>
      </c>
      <c r="B1906" s="4" t="s">
        <v>4319</v>
      </c>
      <c r="C1906" s="10" t="s">
        <v>4082</v>
      </c>
      <c r="D1906" s="2">
        <v>25</v>
      </c>
      <c r="E1906" s="45" t="s">
        <v>4338</v>
      </c>
      <c r="F1906" s="25"/>
      <c r="G1906" s="35" t="s">
        <v>4363</v>
      </c>
      <c r="H1906" s="11" t="s">
        <v>4339</v>
      </c>
      <c r="I1906" s="59"/>
      <c r="J1906" s="122"/>
      <c r="K1906" s="123"/>
      <c r="L1906" s="60"/>
      <c r="M1906" s="115"/>
      <c r="N1906" s="8"/>
      <c r="Q1906" s="8"/>
      <c r="R1906" s="99"/>
      <c r="S1906" s="27"/>
      <c r="T1906" s="27"/>
    </row>
    <row r="1907" spans="1:20" ht="13.4" customHeight="1" x14ac:dyDescent="1.1000000000000001">
      <c r="A1907" s="84">
        <v>25</v>
      </c>
      <c r="B1907" s="4" t="s">
        <v>4319</v>
      </c>
      <c r="C1907" s="10" t="s">
        <v>4082</v>
      </c>
      <c r="D1907" s="2">
        <v>24</v>
      </c>
      <c r="E1907" s="45" t="s">
        <v>4340</v>
      </c>
      <c r="F1907" s="25"/>
      <c r="G1907" s="35" t="s">
        <v>4363</v>
      </c>
      <c r="H1907" s="11" t="s">
        <v>4341</v>
      </c>
      <c r="I1907" s="59"/>
      <c r="J1907" s="122"/>
      <c r="K1907" s="123"/>
      <c r="L1907" s="60"/>
      <c r="M1907" s="115"/>
      <c r="N1907" s="8"/>
      <c r="Q1907" s="8"/>
      <c r="R1907" s="99"/>
      <c r="S1907" s="27"/>
      <c r="T1907" s="27"/>
    </row>
    <row r="1908" spans="1:20" ht="13.4" customHeight="1" x14ac:dyDescent="1.1000000000000001">
      <c r="A1908" s="84">
        <v>24</v>
      </c>
      <c r="B1908" s="4" t="s">
        <v>4319</v>
      </c>
      <c r="C1908" s="10" t="s">
        <v>4082</v>
      </c>
      <c r="D1908" s="2">
        <v>23</v>
      </c>
      <c r="E1908" s="45" t="s">
        <v>4342</v>
      </c>
      <c r="F1908" s="25"/>
      <c r="G1908" s="35" t="s">
        <v>4363</v>
      </c>
      <c r="H1908" s="11" t="s">
        <v>4343</v>
      </c>
      <c r="I1908" s="59"/>
      <c r="J1908" s="122"/>
      <c r="K1908" s="123"/>
      <c r="L1908" s="60"/>
      <c r="M1908" s="115"/>
      <c r="N1908" s="8"/>
      <c r="Q1908" s="8"/>
      <c r="R1908" s="99"/>
      <c r="S1908" s="27"/>
      <c r="T1908" s="27"/>
    </row>
    <row r="1909" spans="1:20" ht="13.4" customHeight="1" x14ac:dyDescent="1.1000000000000001">
      <c r="A1909" s="84">
        <v>23</v>
      </c>
      <c r="B1909" s="4" t="s">
        <v>4319</v>
      </c>
      <c r="C1909" s="10" t="s">
        <v>4082</v>
      </c>
      <c r="D1909" s="2">
        <v>22</v>
      </c>
      <c r="E1909" s="45" t="s">
        <v>4344</v>
      </c>
      <c r="F1909" s="25"/>
      <c r="G1909" s="35" t="s">
        <v>4363</v>
      </c>
      <c r="H1909" s="11" t="s">
        <v>4345</v>
      </c>
      <c r="I1909" s="59"/>
      <c r="J1909" s="122"/>
      <c r="K1909" s="123"/>
      <c r="L1909" s="60"/>
      <c r="M1909" s="115"/>
      <c r="N1909" s="8"/>
      <c r="Q1909" s="8"/>
      <c r="R1909" s="99"/>
      <c r="S1909" s="27"/>
      <c r="T1909" s="27"/>
    </row>
    <row r="1910" spans="1:20" ht="13.4" customHeight="1" x14ac:dyDescent="1.1000000000000001">
      <c r="A1910" s="84">
        <v>22</v>
      </c>
      <c r="B1910" s="4" t="s">
        <v>4319</v>
      </c>
      <c r="C1910" s="10" t="s">
        <v>4082</v>
      </c>
      <c r="D1910" s="2">
        <v>21</v>
      </c>
      <c r="E1910" s="45" t="s">
        <v>4346</v>
      </c>
      <c r="F1910" s="25"/>
      <c r="G1910" s="35" t="s">
        <v>4363</v>
      </c>
      <c r="H1910" s="11" t="s">
        <v>4347</v>
      </c>
      <c r="I1910" s="59"/>
      <c r="J1910" s="122"/>
      <c r="K1910" s="123"/>
      <c r="L1910" s="60"/>
      <c r="M1910" s="115"/>
      <c r="N1910" s="8"/>
      <c r="Q1910" s="8"/>
      <c r="R1910" s="99"/>
      <c r="S1910" s="27"/>
      <c r="T1910" s="27"/>
    </row>
    <row r="1911" spans="1:20" ht="13.4" customHeight="1" x14ac:dyDescent="1.1000000000000001">
      <c r="A1911" s="84">
        <v>21</v>
      </c>
      <c r="B1911" s="4" t="s">
        <v>4319</v>
      </c>
      <c r="C1911" s="10" t="s">
        <v>4082</v>
      </c>
      <c r="D1911" s="2">
        <v>20</v>
      </c>
      <c r="E1911" s="45" t="s">
        <v>4348</v>
      </c>
      <c r="F1911" s="25"/>
      <c r="G1911" s="35" t="s">
        <v>4363</v>
      </c>
      <c r="H1911" s="11" t="s">
        <v>4349</v>
      </c>
      <c r="I1911" s="59"/>
      <c r="J1911" s="122"/>
      <c r="K1911" s="123"/>
      <c r="L1911" s="60"/>
      <c r="M1911" s="115"/>
      <c r="N1911" s="8"/>
      <c r="Q1911" s="8"/>
      <c r="R1911" s="99"/>
      <c r="S1911" s="27"/>
      <c r="T1911" s="27"/>
    </row>
    <row r="1912" spans="1:20" ht="13.4" customHeight="1" x14ac:dyDescent="1.1000000000000001">
      <c r="A1912" s="84">
        <v>20</v>
      </c>
      <c r="B1912" s="4" t="s">
        <v>4319</v>
      </c>
      <c r="C1912" s="10" t="s">
        <v>4082</v>
      </c>
      <c r="D1912" s="2">
        <v>19</v>
      </c>
      <c r="E1912" s="45" t="s">
        <v>4350</v>
      </c>
      <c r="F1912" s="25"/>
      <c r="G1912" s="35" t="s">
        <v>4363</v>
      </c>
      <c r="H1912" s="11" t="s">
        <v>4351</v>
      </c>
      <c r="I1912" s="59"/>
      <c r="J1912" s="122"/>
      <c r="K1912" s="123"/>
      <c r="L1912" s="60"/>
      <c r="M1912" s="115"/>
      <c r="N1912" s="8"/>
      <c r="Q1912" s="8"/>
      <c r="R1912" s="99"/>
      <c r="S1912" s="27"/>
      <c r="T1912" s="27"/>
    </row>
    <row r="1913" spans="1:20" ht="13.4" customHeight="1" x14ac:dyDescent="1.1000000000000001">
      <c r="A1913" s="84">
        <v>19</v>
      </c>
      <c r="B1913" s="4" t="s">
        <v>4319</v>
      </c>
      <c r="C1913" s="10" t="s">
        <v>4082</v>
      </c>
      <c r="D1913" s="2">
        <v>18</v>
      </c>
      <c r="E1913" s="45" t="s">
        <v>4352</v>
      </c>
      <c r="F1913" s="25"/>
      <c r="G1913" s="35" t="s">
        <v>4363</v>
      </c>
      <c r="H1913" s="11" t="s">
        <v>4353</v>
      </c>
      <c r="I1913" s="59"/>
      <c r="J1913" s="122"/>
      <c r="K1913" s="123"/>
      <c r="L1913" s="60"/>
      <c r="M1913" s="115"/>
      <c r="N1913" s="8"/>
      <c r="Q1913" s="8"/>
      <c r="R1913" s="99"/>
      <c r="S1913" s="27"/>
      <c r="T1913" s="27"/>
    </row>
    <row r="1914" spans="1:20" ht="13.4" customHeight="1" x14ac:dyDescent="1.1000000000000001">
      <c r="A1914" s="84">
        <v>18</v>
      </c>
      <c r="B1914" s="4" t="s">
        <v>4319</v>
      </c>
      <c r="C1914" s="10" t="s">
        <v>4082</v>
      </c>
      <c r="D1914" s="2">
        <v>17</v>
      </c>
      <c r="E1914" s="45" t="s">
        <v>4354</v>
      </c>
      <c r="F1914" s="25"/>
      <c r="G1914" s="35" t="s">
        <v>4363</v>
      </c>
      <c r="H1914" s="11" t="s">
        <v>4355</v>
      </c>
      <c r="I1914" s="59"/>
      <c r="J1914" s="122"/>
      <c r="K1914" s="123"/>
      <c r="L1914" s="60"/>
      <c r="M1914" s="115"/>
      <c r="N1914" s="8"/>
      <c r="Q1914" s="8"/>
      <c r="R1914" s="99"/>
      <c r="S1914" s="27"/>
      <c r="T1914" s="27"/>
    </row>
    <row r="1915" spans="1:20" ht="13.4" customHeight="1" x14ac:dyDescent="1.1000000000000001">
      <c r="A1915" s="84">
        <v>17</v>
      </c>
      <c r="B1915" s="4" t="s">
        <v>4319</v>
      </c>
      <c r="C1915" s="10" t="s">
        <v>4082</v>
      </c>
      <c r="D1915" s="2">
        <v>16</v>
      </c>
      <c r="E1915" s="45" t="s">
        <v>4356</v>
      </c>
      <c r="F1915" s="25"/>
      <c r="G1915" s="35" t="s">
        <v>4363</v>
      </c>
      <c r="H1915" s="11" t="s">
        <v>4357</v>
      </c>
      <c r="I1915" s="59"/>
      <c r="J1915" s="122"/>
      <c r="K1915" s="123"/>
      <c r="L1915" s="60"/>
      <c r="M1915" s="115"/>
      <c r="N1915" s="8"/>
      <c r="Q1915" s="8"/>
      <c r="R1915" s="99"/>
      <c r="S1915" s="27"/>
      <c r="T1915" s="27"/>
    </row>
    <row r="1916" spans="1:20" ht="13.4" customHeight="1" x14ac:dyDescent="1.1000000000000001">
      <c r="A1916" s="84">
        <v>16</v>
      </c>
      <c r="B1916" s="4" t="s">
        <v>4319</v>
      </c>
      <c r="C1916" s="10" t="s">
        <v>4082</v>
      </c>
      <c r="D1916" s="2">
        <v>15</v>
      </c>
      <c r="E1916" s="45" t="s">
        <v>4358</v>
      </c>
      <c r="F1916" s="25"/>
      <c r="G1916" s="35" t="s">
        <v>4363</v>
      </c>
      <c r="H1916" s="11" t="s">
        <v>4359</v>
      </c>
      <c r="I1916" s="59"/>
      <c r="J1916" s="122"/>
      <c r="K1916" s="123"/>
      <c r="L1916" s="60"/>
      <c r="M1916" s="115"/>
      <c r="N1916" s="8"/>
      <c r="Q1916" s="8"/>
      <c r="R1916" s="99"/>
      <c r="S1916" s="27"/>
      <c r="T1916" s="27"/>
    </row>
    <row r="1917" spans="1:20" ht="13.4" customHeight="1" x14ac:dyDescent="1.1000000000000001">
      <c r="A1917" s="84">
        <v>15</v>
      </c>
      <c r="B1917" s="4" t="s">
        <v>4319</v>
      </c>
      <c r="C1917" s="10" t="s">
        <v>4082</v>
      </c>
      <c r="D1917" s="2">
        <v>14</v>
      </c>
      <c r="E1917" s="45" t="s">
        <v>4360</v>
      </c>
      <c r="F1917" s="25"/>
      <c r="G1917" s="35" t="s">
        <v>4363</v>
      </c>
      <c r="H1917" s="11" t="s">
        <v>4361</v>
      </c>
      <c r="I1917" s="59"/>
      <c r="J1917" s="122"/>
      <c r="K1917" s="123"/>
      <c r="L1917" s="60"/>
      <c r="M1917" s="115"/>
      <c r="N1917" s="8"/>
      <c r="Q1917" s="8"/>
      <c r="R1917" s="99"/>
      <c r="S1917" s="27"/>
      <c r="T1917" s="27"/>
    </row>
    <row r="1918" spans="1:20" ht="13.4" customHeight="1" x14ac:dyDescent="1.1000000000000001">
      <c r="A1918" s="84">
        <v>14</v>
      </c>
      <c r="B1918" s="4" t="s">
        <v>4319</v>
      </c>
      <c r="C1918" s="10" t="s">
        <v>4082</v>
      </c>
      <c r="D1918" s="2">
        <v>13</v>
      </c>
      <c r="E1918" s="45" t="s">
        <v>4362</v>
      </c>
      <c r="F1918" s="25"/>
      <c r="G1918" s="35" t="s">
        <v>4363</v>
      </c>
      <c r="H1918" s="11" t="s">
        <v>4364</v>
      </c>
      <c r="I1918" s="59"/>
      <c r="J1918" s="122"/>
      <c r="K1918" s="123"/>
      <c r="L1918" s="60"/>
      <c r="M1918" s="115"/>
      <c r="N1918" s="8"/>
      <c r="Q1918" s="8"/>
      <c r="R1918" s="99"/>
      <c r="S1918" s="27"/>
      <c r="T1918" s="27"/>
    </row>
    <row r="1919" spans="1:20" ht="13.4" customHeight="1" x14ac:dyDescent="1.1000000000000001">
      <c r="A1919" s="84">
        <v>13</v>
      </c>
      <c r="B1919" s="4" t="s">
        <v>4319</v>
      </c>
      <c r="C1919" s="10" t="s">
        <v>4082</v>
      </c>
      <c r="D1919" s="2">
        <v>12</v>
      </c>
      <c r="E1919" s="45" t="s">
        <v>4365</v>
      </c>
      <c r="F1919" s="25"/>
      <c r="G1919" s="35" t="s">
        <v>4363</v>
      </c>
      <c r="H1919" s="11" t="s">
        <v>4366</v>
      </c>
      <c r="I1919" s="59"/>
      <c r="J1919" s="122"/>
      <c r="K1919" s="123"/>
      <c r="L1919" s="60"/>
      <c r="M1919" s="115"/>
      <c r="N1919" s="8"/>
      <c r="Q1919" s="8"/>
      <c r="R1919" s="99"/>
      <c r="S1919" s="27"/>
      <c r="T1919" s="27"/>
    </row>
    <row r="1920" spans="1:20" ht="13.4" customHeight="1" x14ac:dyDescent="1.1000000000000001">
      <c r="A1920" s="84">
        <v>12</v>
      </c>
      <c r="B1920" s="4" t="s">
        <v>4319</v>
      </c>
      <c r="C1920" s="10" t="s">
        <v>4082</v>
      </c>
      <c r="D1920" s="2">
        <v>11</v>
      </c>
      <c r="E1920" s="45" t="s">
        <v>4367</v>
      </c>
      <c r="F1920" s="25"/>
      <c r="G1920" s="35" t="s">
        <v>4363</v>
      </c>
      <c r="H1920" s="11" t="s">
        <v>4368</v>
      </c>
      <c r="I1920" s="59"/>
      <c r="J1920" s="122"/>
      <c r="K1920" s="123"/>
      <c r="L1920" s="60"/>
      <c r="M1920" s="115"/>
      <c r="N1920" s="8"/>
      <c r="Q1920" s="8"/>
      <c r="R1920" s="99"/>
      <c r="S1920" s="27"/>
      <c r="T1920" s="27"/>
    </row>
    <row r="1921" spans="1:20" ht="13.4" customHeight="1" x14ac:dyDescent="1.1000000000000001">
      <c r="A1921" s="84">
        <v>11</v>
      </c>
      <c r="B1921" s="4" t="s">
        <v>4319</v>
      </c>
      <c r="C1921" s="10" t="s">
        <v>4082</v>
      </c>
      <c r="D1921" s="2">
        <v>10</v>
      </c>
      <c r="E1921" s="45" t="s">
        <v>4369</v>
      </c>
      <c r="F1921" s="25"/>
      <c r="G1921" s="35" t="s">
        <v>4363</v>
      </c>
      <c r="H1921" s="11" t="s">
        <v>4370</v>
      </c>
      <c r="I1921" s="59"/>
      <c r="J1921" s="122"/>
      <c r="K1921" s="123"/>
      <c r="L1921" s="60"/>
      <c r="M1921" s="115"/>
      <c r="N1921" s="8"/>
      <c r="Q1921" s="8"/>
      <c r="R1921" s="99"/>
      <c r="S1921" s="27"/>
      <c r="T1921" s="27"/>
    </row>
    <row r="1922" spans="1:20" ht="13.4" customHeight="1" x14ac:dyDescent="1.1000000000000001">
      <c r="A1922" s="84">
        <v>10</v>
      </c>
      <c r="B1922" s="4" t="s">
        <v>4319</v>
      </c>
      <c r="C1922" s="10" t="s">
        <v>4082</v>
      </c>
      <c r="D1922" s="2">
        <v>9</v>
      </c>
      <c r="E1922" s="45" t="s">
        <v>4371</v>
      </c>
      <c r="F1922" s="25"/>
      <c r="G1922" s="35" t="s">
        <v>4363</v>
      </c>
      <c r="H1922" s="11" t="s">
        <v>4372</v>
      </c>
      <c r="I1922" s="59"/>
      <c r="J1922" s="122"/>
      <c r="K1922" s="123"/>
      <c r="L1922" s="60"/>
      <c r="M1922" s="115"/>
      <c r="N1922" s="8"/>
      <c r="Q1922" s="8"/>
      <c r="R1922" s="99"/>
      <c r="S1922" s="27"/>
      <c r="T1922" s="27"/>
    </row>
    <row r="1923" spans="1:20" ht="13.4" customHeight="1" x14ac:dyDescent="1.1000000000000001">
      <c r="A1923" s="84">
        <v>9</v>
      </c>
      <c r="B1923" s="4" t="s">
        <v>4319</v>
      </c>
      <c r="C1923" s="10" t="s">
        <v>4082</v>
      </c>
      <c r="D1923" s="2">
        <v>8</v>
      </c>
      <c r="E1923" s="45" t="s">
        <v>4373</v>
      </c>
      <c r="F1923" s="25"/>
      <c r="G1923" s="35" t="s">
        <v>4363</v>
      </c>
      <c r="H1923" s="11" t="s">
        <v>4374</v>
      </c>
      <c r="I1923" s="59"/>
      <c r="J1923" s="122"/>
      <c r="K1923" s="123"/>
      <c r="L1923" s="60"/>
      <c r="M1923" s="115"/>
      <c r="N1923" s="8"/>
      <c r="Q1923" s="8"/>
      <c r="R1923" s="99"/>
      <c r="S1923" s="27"/>
      <c r="T1923" s="27"/>
    </row>
    <row r="1924" spans="1:20" ht="13.4" customHeight="1" x14ac:dyDescent="1.1000000000000001">
      <c r="A1924" s="84">
        <v>8</v>
      </c>
      <c r="B1924" s="4" t="s">
        <v>4319</v>
      </c>
      <c r="C1924" s="10" t="s">
        <v>4082</v>
      </c>
      <c r="D1924" s="2">
        <v>7</v>
      </c>
      <c r="E1924" s="45" t="s">
        <v>4375</v>
      </c>
      <c r="F1924" s="25"/>
      <c r="G1924" s="35" t="s">
        <v>4363</v>
      </c>
      <c r="H1924" s="11" t="s">
        <v>4376</v>
      </c>
      <c r="I1924" s="59"/>
      <c r="J1924" s="122"/>
      <c r="K1924" s="123"/>
      <c r="L1924" s="60"/>
      <c r="M1924" s="115"/>
      <c r="N1924" s="8"/>
      <c r="Q1924" s="8"/>
      <c r="R1924" s="99"/>
      <c r="S1924" s="27"/>
      <c r="T1924" s="27"/>
    </row>
    <row r="1925" spans="1:20" ht="13.4" customHeight="1" x14ac:dyDescent="1.1000000000000001">
      <c r="A1925" s="84">
        <v>7</v>
      </c>
      <c r="B1925" s="4" t="s">
        <v>4319</v>
      </c>
      <c r="C1925" s="10" t="s">
        <v>4082</v>
      </c>
      <c r="D1925" s="2">
        <v>6</v>
      </c>
      <c r="E1925" s="45" t="s">
        <v>4377</v>
      </c>
      <c r="F1925" s="25"/>
      <c r="G1925" s="35" t="s">
        <v>4363</v>
      </c>
      <c r="H1925" s="11" t="s">
        <v>4378</v>
      </c>
      <c r="I1925" s="59"/>
      <c r="J1925" s="122"/>
      <c r="K1925" s="123"/>
      <c r="L1925" s="60"/>
      <c r="M1925" s="115"/>
      <c r="N1925" s="8"/>
      <c r="Q1925" s="8"/>
      <c r="R1925" s="99"/>
      <c r="S1925" s="27"/>
      <c r="T1925" s="27"/>
    </row>
    <row r="1926" spans="1:20" ht="13.4" customHeight="1" x14ac:dyDescent="1.1000000000000001">
      <c r="A1926" s="84">
        <v>6</v>
      </c>
      <c r="B1926" s="4" t="s">
        <v>4319</v>
      </c>
      <c r="C1926" s="10" t="s">
        <v>4082</v>
      </c>
      <c r="D1926" s="2">
        <v>5</v>
      </c>
      <c r="E1926" s="45" t="s">
        <v>4379</v>
      </c>
      <c r="F1926" s="25"/>
      <c r="G1926" s="35" t="s">
        <v>4363</v>
      </c>
      <c r="H1926" s="11" t="s">
        <v>4539</v>
      </c>
      <c r="I1926" s="59"/>
      <c r="J1926" s="122"/>
      <c r="K1926" s="123"/>
      <c r="L1926" s="60"/>
      <c r="M1926" s="115"/>
      <c r="N1926" s="8"/>
      <c r="Q1926" s="8"/>
      <c r="R1926" s="99"/>
      <c r="S1926" s="27"/>
      <c r="T1926" s="27"/>
    </row>
    <row r="1927" spans="1:20" ht="13.4" customHeight="1" x14ac:dyDescent="1.1000000000000001">
      <c r="A1927" s="84">
        <v>5</v>
      </c>
      <c r="B1927" s="4" t="s">
        <v>4319</v>
      </c>
      <c r="C1927" s="10" t="s">
        <v>4082</v>
      </c>
      <c r="D1927" s="2">
        <v>4</v>
      </c>
      <c r="E1927" s="45" t="s">
        <v>4380</v>
      </c>
      <c r="F1927" s="25"/>
      <c r="G1927" s="35" t="s">
        <v>4363</v>
      </c>
      <c r="H1927" s="11" t="s">
        <v>4381</v>
      </c>
      <c r="I1927" s="59"/>
      <c r="J1927" s="122"/>
      <c r="K1927" s="123"/>
      <c r="L1927" s="60"/>
      <c r="M1927" s="115"/>
      <c r="N1927" s="8"/>
      <c r="Q1927" s="8"/>
      <c r="R1927" s="99"/>
      <c r="S1927" s="27"/>
      <c r="T1927" s="27"/>
    </row>
    <row r="1928" spans="1:20" ht="13.4" customHeight="1" x14ac:dyDescent="1.1000000000000001">
      <c r="A1928" s="84">
        <v>4</v>
      </c>
      <c r="B1928" s="4" t="s">
        <v>4319</v>
      </c>
      <c r="C1928" s="10" t="s">
        <v>4082</v>
      </c>
      <c r="D1928" s="2">
        <v>3</v>
      </c>
      <c r="E1928" s="45" t="s">
        <v>4380</v>
      </c>
      <c r="F1928" s="25"/>
      <c r="G1928" s="35" t="s">
        <v>4363</v>
      </c>
      <c r="H1928" s="11" t="s">
        <v>4382</v>
      </c>
      <c r="I1928" s="59"/>
      <c r="J1928" s="122"/>
      <c r="K1928" s="123"/>
      <c r="L1928" s="60"/>
      <c r="M1928" s="115"/>
      <c r="N1928" s="8"/>
      <c r="Q1928" s="8"/>
      <c r="R1928" s="99"/>
      <c r="S1928" s="27"/>
      <c r="T1928" s="27"/>
    </row>
    <row r="1929" spans="1:20" ht="13.4" customHeight="1" x14ac:dyDescent="1.1000000000000001">
      <c r="A1929" s="84">
        <v>3</v>
      </c>
      <c r="B1929" s="4" t="s">
        <v>4319</v>
      </c>
      <c r="C1929" s="10" t="s">
        <v>4082</v>
      </c>
      <c r="D1929" s="2">
        <v>2</v>
      </c>
      <c r="E1929" s="45" t="s">
        <v>4383</v>
      </c>
      <c r="F1929" s="25"/>
      <c r="G1929" s="35" t="s">
        <v>4363</v>
      </c>
      <c r="H1929" s="11" t="s">
        <v>4384</v>
      </c>
      <c r="I1929" s="59"/>
      <c r="J1929" s="122"/>
      <c r="K1929" s="123"/>
      <c r="L1929" s="60"/>
      <c r="M1929" s="115"/>
      <c r="N1929" s="8"/>
      <c r="Q1929" s="8"/>
      <c r="R1929" s="99"/>
      <c r="S1929" s="27"/>
      <c r="T1929" s="27"/>
    </row>
    <row r="1930" spans="1:20" ht="13.4" customHeight="1" x14ac:dyDescent="1.1000000000000001">
      <c r="A1930" s="84">
        <v>2</v>
      </c>
      <c r="B1930" s="4" t="s">
        <v>4319</v>
      </c>
      <c r="C1930" s="10" t="s">
        <v>4082</v>
      </c>
      <c r="D1930" s="2">
        <v>1</v>
      </c>
      <c r="E1930" s="45" t="s">
        <v>4385</v>
      </c>
      <c r="F1930" s="25"/>
      <c r="G1930" s="35" t="s">
        <v>4363</v>
      </c>
      <c r="H1930" s="11" t="s">
        <v>4386</v>
      </c>
      <c r="I1930" s="59"/>
      <c r="J1930" s="122"/>
      <c r="K1930" s="123"/>
      <c r="L1930" s="60"/>
      <c r="M1930" s="115"/>
      <c r="N1930" s="8"/>
      <c r="Q1930" s="8"/>
      <c r="R1930" s="99"/>
      <c r="S1930" s="27"/>
      <c r="T1930" s="27"/>
    </row>
    <row r="1931" spans="1:20" ht="13.4" customHeight="1" x14ac:dyDescent="1.1000000000000001">
      <c r="A1931" s="84">
        <v>1</v>
      </c>
      <c r="B1931" s="4" t="s">
        <v>4387</v>
      </c>
      <c r="C1931" s="10" t="s">
        <v>3694</v>
      </c>
      <c r="D1931" s="26"/>
      <c r="F1931" s="25"/>
      <c r="G1931" s="35" t="s">
        <v>4363</v>
      </c>
      <c r="H1931" s="11" t="s">
        <v>4538</v>
      </c>
      <c r="I1931" s="59"/>
      <c r="J1931" s="122"/>
      <c r="K1931" s="123"/>
      <c r="L1931" s="60"/>
      <c r="M1931" s="115"/>
      <c r="N1931" s="8"/>
      <c r="Q1931" s="8"/>
      <c r="R1931" s="99"/>
      <c r="S1931" s="27"/>
      <c r="T1931" s="27"/>
    </row>
  </sheetData>
  <mergeCells count="1928">
    <mergeCell ref="J6:K6"/>
    <mergeCell ref="J8:K8"/>
    <mergeCell ref="J1661:K1661"/>
    <mergeCell ref="J1650:K1650"/>
    <mergeCell ref="J1651:K1651"/>
    <mergeCell ref="J1652:K1652"/>
    <mergeCell ref="J1653:K1653"/>
    <mergeCell ref="J1654:K1654"/>
    <mergeCell ref="J1655:K1655"/>
    <mergeCell ref="J1644:K1644"/>
    <mergeCell ref="J1645:K1645"/>
    <mergeCell ref="J1646:K1646"/>
    <mergeCell ref="J1647:K1647"/>
    <mergeCell ref="J108:K108"/>
    <mergeCell ref="J10:K10"/>
    <mergeCell ref="J12:K12"/>
    <mergeCell ref="J17:K17"/>
    <mergeCell ref="J19:K19"/>
    <mergeCell ref="J21:K21"/>
    <mergeCell ref="J23:K23"/>
    <mergeCell ref="J25:K25"/>
    <mergeCell ref="J27:K27"/>
    <mergeCell ref="J29:K29"/>
    <mergeCell ref="J31:K31"/>
    <mergeCell ref="J33:K33"/>
    <mergeCell ref="J35:K35"/>
    <mergeCell ref="J37:K37"/>
    <mergeCell ref="J11:K11"/>
    <mergeCell ref="J13:K13"/>
    <mergeCell ref="J15:K15"/>
    <mergeCell ref="J1648:K1648"/>
    <mergeCell ref="J1628:K1628"/>
    <mergeCell ref="J1629:K1629"/>
    <mergeCell ref="J1630:K1630"/>
    <mergeCell ref="J1677:K1677"/>
    <mergeCell ref="J1669:K1669"/>
    <mergeCell ref="J1670:K1670"/>
    <mergeCell ref="J1671:K1671"/>
    <mergeCell ref="J1672:K1672"/>
    <mergeCell ref="J1673:K1673"/>
    <mergeCell ref="J1631:K1631"/>
    <mergeCell ref="J1620:K1620"/>
    <mergeCell ref="J1621:K1621"/>
    <mergeCell ref="J1622:K1622"/>
    <mergeCell ref="J1623:K1623"/>
    <mergeCell ref="J1624:K1624"/>
    <mergeCell ref="J1625:K1625"/>
    <mergeCell ref="J1649:K1649"/>
    <mergeCell ref="J1638:K1638"/>
    <mergeCell ref="J1639:K1639"/>
    <mergeCell ref="J1640:K1640"/>
    <mergeCell ref="J1641:K1641"/>
    <mergeCell ref="J1642:K1642"/>
    <mergeCell ref="J1643:K1643"/>
    <mergeCell ref="J1632:K1632"/>
    <mergeCell ref="J28:K28"/>
    <mergeCell ref="J30:K30"/>
    <mergeCell ref="J32:K32"/>
    <mergeCell ref="J34:K34"/>
    <mergeCell ref="J1633:K1633"/>
    <mergeCell ref="J1634:K1634"/>
    <mergeCell ref="J1635:K1635"/>
    <mergeCell ref="J1636:K1636"/>
    <mergeCell ref="J1637:K1637"/>
    <mergeCell ref="J1626:K1626"/>
    <mergeCell ref="J1627:K1627"/>
    <mergeCell ref="J1709:K1709"/>
    <mergeCell ref="J1698:K1698"/>
    <mergeCell ref="J1748:K1748"/>
    <mergeCell ref="J1777:K1777"/>
    <mergeCell ref="J1707:K1707"/>
    <mergeCell ref="J1708:K1708"/>
    <mergeCell ref="J1771:K1771"/>
    <mergeCell ref="J1772:K1772"/>
    <mergeCell ref="J1679:K1679"/>
    <mergeCell ref="J1668:K1668"/>
    <mergeCell ref="J1662:K1662"/>
    <mergeCell ref="J1663:K1663"/>
    <mergeCell ref="J1664:K1664"/>
    <mergeCell ref="J1665:K1665"/>
    <mergeCell ref="J1666:K1666"/>
    <mergeCell ref="J1667:K1667"/>
    <mergeCell ref="J1656:K1656"/>
    <mergeCell ref="J1657:K1657"/>
    <mergeCell ref="J1658:K1658"/>
    <mergeCell ref="J1659:K1659"/>
    <mergeCell ref="J1768:K1768"/>
    <mergeCell ref="J1770:K1770"/>
    <mergeCell ref="J1761:K1761"/>
    <mergeCell ref="J1773:K1773"/>
    <mergeCell ref="J1776:K1776"/>
    <mergeCell ref="J1762:K1762"/>
    <mergeCell ref="J1763:K1763"/>
    <mergeCell ref="J1752:K1752"/>
    <mergeCell ref="J1753:K1753"/>
    <mergeCell ref="J1754:K1754"/>
    <mergeCell ref="J1755:K1755"/>
    <mergeCell ref="J1660:K1660"/>
    <mergeCell ref="J1686:K1686"/>
    <mergeCell ref="J1687:K1687"/>
    <mergeCell ref="J1674:K1674"/>
    <mergeCell ref="J1675:K1675"/>
    <mergeCell ref="J1676:K1676"/>
    <mergeCell ref="J1744:K1744"/>
    <mergeCell ref="J1734:K1734"/>
    <mergeCell ref="J1735:K1735"/>
    <mergeCell ref="J1736:K1736"/>
    <mergeCell ref="J1718:K1718"/>
    <mergeCell ref="J1719:K1719"/>
    <mergeCell ref="J1720:K1720"/>
    <mergeCell ref="J1721:K1721"/>
    <mergeCell ref="J1678:K1678"/>
    <mergeCell ref="J1725:K1725"/>
    <mergeCell ref="J1726:K1726"/>
    <mergeCell ref="J1704:K1704"/>
    <mergeCell ref="J1705:K1705"/>
    <mergeCell ref="J1706:K1706"/>
    <mergeCell ref="J1729:K1729"/>
    <mergeCell ref="J1730:K1730"/>
    <mergeCell ref="J1745:K1745"/>
    <mergeCell ref="J1694:K1694"/>
    <mergeCell ref="J1695:K1695"/>
    <mergeCell ref="J1696:K1696"/>
    <mergeCell ref="J1697:K1697"/>
    <mergeCell ref="J1749:K1749"/>
    <mergeCell ref="J1737:K1737"/>
    <mergeCell ref="J1738:K1738"/>
    <mergeCell ref="J1739:K1739"/>
    <mergeCell ref="J1728:K1728"/>
    <mergeCell ref="J1846:K1846"/>
    <mergeCell ref="J1847:K1847"/>
    <mergeCell ref="J1836:K1836"/>
    <mergeCell ref="J1826:K1826"/>
    <mergeCell ref="J1827:K1827"/>
    <mergeCell ref="J1807:K1807"/>
    <mergeCell ref="J1808:K1808"/>
    <mergeCell ref="J1809:K1809"/>
    <mergeCell ref="J1786:K1786"/>
    <mergeCell ref="J1710:K1710"/>
    <mergeCell ref="J1711:K1711"/>
    <mergeCell ref="J1712:K1712"/>
    <mergeCell ref="J1713:K1713"/>
    <mergeCell ref="J1714:K1714"/>
    <mergeCell ref="J1715:K1715"/>
    <mergeCell ref="J1727:K1727"/>
    <mergeCell ref="J1785:K1785"/>
    <mergeCell ref="J1750:K1750"/>
    <mergeCell ref="J1751:K1751"/>
    <mergeCell ref="J1731:K1731"/>
    <mergeCell ref="J1732:K1732"/>
    <mergeCell ref="J1733:K1733"/>
    <mergeCell ref="J1716:K1716"/>
    <mergeCell ref="J1717:K1717"/>
    <mergeCell ref="J1740:K1740"/>
    <mergeCell ref="J1741:K1741"/>
    <mergeCell ref="J1787:K1787"/>
    <mergeCell ref="J1783:K1783"/>
    <mergeCell ref="J1784:K1784"/>
    <mergeCell ref="J1722:K1722"/>
    <mergeCell ref="J1723:K1723"/>
    <mergeCell ref="J1724:K1724"/>
    <mergeCell ref="J1883:K1883"/>
    <mergeCell ref="J1872:K1872"/>
    <mergeCell ref="J1873:K1873"/>
    <mergeCell ref="J1874:K1874"/>
    <mergeCell ref="J1875:K1875"/>
    <mergeCell ref="J1880:K1880"/>
    <mergeCell ref="J1881:K1881"/>
    <mergeCell ref="J1879:K1879"/>
    <mergeCell ref="J1803:K1803"/>
    <mergeCell ref="J1688:K1688"/>
    <mergeCell ref="J1756:K1756"/>
    <mergeCell ref="J1757:K1757"/>
    <mergeCell ref="J1746:K1746"/>
    <mergeCell ref="J1747:K1747"/>
    <mergeCell ref="J1849:K1849"/>
    <mergeCell ref="J1850:K1850"/>
    <mergeCell ref="J1851:K1851"/>
    <mergeCell ref="J1806:K1806"/>
    <mergeCell ref="J1699:K1699"/>
    <mergeCell ref="J1700:K1700"/>
    <mergeCell ref="J1701:K1701"/>
    <mergeCell ref="J1702:K1702"/>
    <mergeCell ref="J1703:K1703"/>
    <mergeCell ref="J1692:K1692"/>
    <mergeCell ref="J1693:K1693"/>
    <mergeCell ref="J1804:K1804"/>
    <mergeCell ref="J1805:K1805"/>
    <mergeCell ref="J1794:K1794"/>
    <mergeCell ref="J1838:K1838"/>
    <mergeCell ref="J1828:K1828"/>
    <mergeCell ref="J1796:K1796"/>
    <mergeCell ref="J1800:K1800"/>
    <mergeCell ref="J1840:K1840"/>
    <mergeCell ref="J1841:K1841"/>
    <mergeCell ref="J1830:K1830"/>
    <mergeCell ref="J1831:K1831"/>
    <mergeCell ref="J1832:K1832"/>
    <mergeCell ref="J1833:K1833"/>
    <mergeCell ref="J1834:K1834"/>
    <mergeCell ref="J1835:K1835"/>
    <mergeCell ref="J1824:K1824"/>
    <mergeCell ref="J1825:K1825"/>
    <mergeCell ref="J1878:K1878"/>
    <mergeCell ref="J1774:K1774"/>
    <mergeCell ref="J1775:K1775"/>
    <mergeCell ref="J1764:K1764"/>
    <mergeCell ref="J1765:K1765"/>
    <mergeCell ref="J1766:K1766"/>
    <mergeCell ref="J1767:K1767"/>
    <mergeCell ref="J1852:K1852"/>
    <mergeCell ref="J1829:K1829"/>
    <mergeCell ref="J1817:K1817"/>
    <mergeCell ref="J1839:K1839"/>
    <mergeCell ref="J1818:K1818"/>
    <mergeCell ref="J1799:K1799"/>
    <mergeCell ref="J1876:K1876"/>
    <mergeCell ref="J1780:K1780"/>
    <mergeCell ref="J1782:K1782"/>
    <mergeCell ref="J1795:K1795"/>
    <mergeCell ref="J1869:K1869"/>
    <mergeCell ref="J1870:K1870"/>
    <mergeCell ref="J1801:K1801"/>
    <mergeCell ref="J1802:K1802"/>
    <mergeCell ref="J1845:K1845"/>
    <mergeCell ref="J1902:K1902"/>
    <mergeCell ref="J1903:K1903"/>
    <mergeCell ref="J1904:K1904"/>
    <mergeCell ref="J1905:K1905"/>
    <mergeCell ref="J1769:K1769"/>
    <mergeCell ref="J1758:K1758"/>
    <mergeCell ref="J1759:K1759"/>
    <mergeCell ref="J1742:K1742"/>
    <mergeCell ref="F3:F5"/>
    <mergeCell ref="H3:H5"/>
    <mergeCell ref="J1871:K1871"/>
    <mergeCell ref="J1860:K1860"/>
    <mergeCell ref="J1861:K1861"/>
    <mergeCell ref="J1862:K1862"/>
    <mergeCell ref="J1863:K1863"/>
    <mergeCell ref="J1864:K1864"/>
    <mergeCell ref="J1865:K1865"/>
    <mergeCell ref="J1854:K1854"/>
    <mergeCell ref="J1855:K1855"/>
    <mergeCell ref="J1856:K1856"/>
    <mergeCell ref="J1857:K1857"/>
    <mergeCell ref="J1858:K1858"/>
    <mergeCell ref="J1859:K1859"/>
    <mergeCell ref="J1848:K1848"/>
    <mergeCell ref="J1781:K1781"/>
    <mergeCell ref="J1788:K1788"/>
    <mergeCell ref="J1819:K1819"/>
    <mergeCell ref="J1820:K1820"/>
    <mergeCell ref="J1821:K1821"/>
    <mergeCell ref="J1822:K1822"/>
    <mergeCell ref="J1823:K1823"/>
    <mergeCell ref="J1812:K1812"/>
    <mergeCell ref="J1931:K1931"/>
    <mergeCell ref="J1920:K1920"/>
    <mergeCell ref="J1921:K1921"/>
    <mergeCell ref="J1922:K1922"/>
    <mergeCell ref="J1923:K1923"/>
    <mergeCell ref="J1924:K1924"/>
    <mergeCell ref="J1925:K1925"/>
    <mergeCell ref="J1914:K1914"/>
    <mergeCell ref="J1915:K1915"/>
    <mergeCell ref="J1916:K1916"/>
    <mergeCell ref="J1917:K1917"/>
    <mergeCell ref="J1918:K1918"/>
    <mergeCell ref="J1919:K1919"/>
    <mergeCell ref="J1908:K1908"/>
    <mergeCell ref="J1909:K1909"/>
    <mergeCell ref="J1910:K1910"/>
    <mergeCell ref="J1911:K1911"/>
    <mergeCell ref="J1912:K1912"/>
    <mergeCell ref="J1913:K1913"/>
    <mergeCell ref="J1930:K1930"/>
    <mergeCell ref="J1926:K1926"/>
    <mergeCell ref="J1927:K1927"/>
    <mergeCell ref="J1928:K1928"/>
    <mergeCell ref="J1929:K1929"/>
    <mergeCell ref="J1906:K1906"/>
    <mergeCell ref="J1778:K1778"/>
    <mergeCell ref="J1779:K1779"/>
    <mergeCell ref="J1907:K1907"/>
    <mergeCell ref="J1896:K1896"/>
    <mergeCell ref="J1897:K1897"/>
    <mergeCell ref="J1898:K1898"/>
    <mergeCell ref="J1899:K1899"/>
    <mergeCell ref="J1900:K1900"/>
    <mergeCell ref="J1901:K1901"/>
    <mergeCell ref="J1890:K1890"/>
    <mergeCell ref="J1891:K1891"/>
    <mergeCell ref="J1888:K1888"/>
    <mergeCell ref="J1889:K1889"/>
    <mergeCell ref="J1892:K1892"/>
    <mergeCell ref="J1893:K1893"/>
    <mergeCell ref="J1894:K1894"/>
    <mergeCell ref="J1895:K1895"/>
    <mergeCell ref="J1884:K1884"/>
    <mergeCell ref="J1885:K1885"/>
    <mergeCell ref="J1886:K1886"/>
    <mergeCell ref="J1887:K1887"/>
    <mergeCell ref="J1789:K1789"/>
    <mergeCell ref="J1790:K1790"/>
    <mergeCell ref="J1791:K1791"/>
    <mergeCell ref="J1792:K1792"/>
    <mergeCell ref="J1793:K1793"/>
    <mergeCell ref="J1882:K1882"/>
    <mergeCell ref="J1877:K1877"/>
    <mergeCell ref="J1866:K1866"/>
    <mergeCell ref="J1867:K1867"/>
    <mergeCell ref="J1868:K1868"/>
    <mergeCell ref="J1618:K1618"/>
    <mergeCell ref="J1619:K1619"/>
    <mergeCell ref="J1608:K1608"/>
    <mergeCell ref="J1609:K1609"/>
    <mergeCell ref="J1610:K1610"/>
    <mergeCell ref="J1611:K1611"/>
    <mergeCell ref="J1612:K1612"/>
    <mergeCell ref="J1613:K1613"/>
    <mergeCell ref="J1844:K1844"/>
    <mergeCell ref="J1843:K1843"/>
    <mergeCell ref="J1842:K1842"/>
    <mergeCell ref="J1853:K1853"/>
    <mergeCell ref="J1837:K1837"/>
    <mergeCell ref="J1689:K1689"/>
    <mergeCell ref="J1690:K1690"/>
    <mergeCell ref="J1691:K1691"/>
    <mergeCell ref="J1680:K1680"/>
    <mergeCell ref="J1681:K1681"/>
    <mergeCell ref="J1682:K1682"/>
    <mergeCell ref="J1683:K1683"/>
    <mergeCell ref="J1684:K1684"/>
    <mergeCell ref="J1685:K1685"/>
    <mergeCell ref="J1760:K1760"/>
    <mergeCell ref="J1810:K1810"/>
    <mergeCell ref="J1811:K1811"/>
    <mergeCell ref="J1798:K1798"/>
    <mergeCell ref="J1797:K1797"/>
    <mergeCell ref="J1743:K1743"/>
    <mergeCell ref="J1813:K1813"/>
    <mergeCell ref="J1814:K1814"/>
    <mergeCell ref="J1815:K1815"/>
    <mergeCell ref="J1816:K1816"/>
    <mergeCell ref="J1602:K1602"/>
    <mergeCell ref="J1603:K1603"/>
    <mergeCell ref="J1604:K1604"/>
    <mergeCell ref="J1605:K1605"/>
    <mergeCell ref="J1606:K1606"/>
    <mergeCell ref="J1607:K1607"/>
    <mergeCell ref="J1596:K1596"/>
    <mergeCell ref="J1597:K1597"/>
    <mergeCell ref="J1598:K1598"/>
    <mergeCell ref="J1599:K1599"/>
    <mergeCell ref="J1600:K1600"/>
    <mergeCell ref="J1601:K1601"/>
    <mergeCell ref="J1617:K1617"/>
    <mergeCell ref="J1616:K1616"/>
    <mergeCell ref="J1615:K1615"/>
    <mergeCell ref="J1614:K1614"/>
    <mergeCell ref="J1590:K1590"/>
    <mergeCell ref="J1591:K1591"/>
    <mergeCell ref="J1592:K1592"/>
    <mergeCell ref="J1593:K1593"/>
    <mergeCell ref="J1594:K1594"/>
    <mergeCell ref="J1595:K1595"/>
    <mergeCell ref="J1584:K1584"/>
    <mergeCell ref="J1585:K1585"/>
    <mergeCell ref="J1586:K1586"/>
    <mergeCell ref="J1587:K1587"/>
    <mergeCell ref="J1588:K1588"/>
    <mergeCell ref="J1589:K1589"/>
    <mergeCell ref="J1578:K1578"/>
    <mergeCell ref="J1579:K1579"/>
    <mergeCell ref="J1580:K1580"/>
    <mergeCell ref="J1581:K1581"/>
    <mergeCell ref="J1582:K1582"/>
    <mergeCell ref="J1583:K1583"/>
    <mergeCell ref="J1572:K1572"/>
    <mergeCell ref="J1573:K1573"/>
    <mergeCell ref="J1574:K1574"/>
    <mergeCell ref="J1575:K1575"/>
    <mergeCell ref="J1576:K1576"/>
    <mergeCell ref="J1577:K1577"/>
    <mergeCell ref="J1566:K1566"/>
    <mergeCell ref="J1567:K1567"/>
    <mergeCell ref="J1568:K1568"/>
    <mergeCell ref="J1569:K1569"/>
    <mergeCell ref="J1570:K1570"/>
    <mergeCell ref="J1571:K1571"/>
    <mergeCell ref="J1560:K1560"/>
    <mergeCell ref="J1561:K1561"/>
    <mergeCell ref="J1562:K1562"/>
    <mergeCell ref="J1563:K1563"/>
    <mergeCell ref="J1564:K1564"/>
    <mergeCell ref="J1565:K1565"/>
    <mergeCell ref="J1554:K1554"/>
    <mergeCell ref="J1555:K1555"/>
    <mergeCell ref="J1556:K1556"/>
    <mergeCell ref="J1557:K1557"/>
    <mergeCell ref="J1558:K1558"/>
    <mergeCell ref="J1559:K1559"/>
    <mergeCell ref="J1548:K1548"/>
    <mergeCell ref="J1549:K1549"/>
    <mergeCell ref="J1550:K1550"/>
    <mergeCell ref="J1551:K1551"/>
    <mergeCell ref="J1552:K1552"/>
    <mergeCell ref="J1553:K1553"/>
    <mergeCell ref="J1542:K1542"/>
    <mergeCell ref="J1543:K1543"/>
    <mergeCell ref="J1544:K1544"/>
    <mergeCell ref="J1545:K1545"/>
    <mergeCell ref="J1546:K1546"/>
    <mergeCell ref="J1547:K1547"/>
    <mergeCell ref="J1536:K1536"/>
    <mergeCell ref="J1537:K1537"/>
    <mergeCell ref="J1538:K1538"/>
    <mergeCell ref="J1539:K1539"/>
    <mergeCell ref="J1540:K1540"/>
    <mergeCell ref="J1541:K1541"/>
    <mergeCell ref="J1530:K1530"/>
    <mergeCell ref="J1531:K1531"/>
    <mergeCell ref="J1532:K1532"/>
    <mergeCell ref="J1533:K1533"/>
    <mergeCell ref="J1534:K1534"/>
    <mergeCell ref="J1535:K1535"/>
    <mergeCell ref="J1524:K1524"/>
    <mergeCell ref="J1525:K1525"/>
    <mergeCell ref="J1526:K1526"/>
    <mergeCell ref="J1527:K1527"/>
    <mergeCell ref="J1528:K1528"/>
    <mergeCell ref="J1529:K1529"/>
    <mergeCell ref="J1518:K1518"/>
    <mergeCell ref="J1519:K1519"/>
    <mergeCell ref="J1520:K1520"/>
    <mergeCell ref="J1521:K1521"/>
    <mergeCell ref="J1522:K1522"/>
    <mergeCell ref="J1523:K1523"/>
    <mergeCell ref="J1512:K1512"/>
    <mergeCell ref="J1513:K1513"/>
    <mergeCell ref="J1514:K1514"/>
    <mergeCell ref="J1515:K1515"/>
    <mergeCell ref="J1516:K1516"/>
    <mergeCell ref="J1517:K1517"/>
    <mergeCell ref="J1506:K1506"/>
    <mergeCell ref="J1507:K1507"/>
    <mergeCell ref="J1508:K1508"/>
    <mergeCell ref="J1509:K1509"/>
    <mergeCell ref="J1510:K1510"/>
    <mergeCell ref="J1511:K1511"/>
    <mergeCell ref="J1500:K1500"/>
    <mergeCell ref="J1501:K1501"/>
    <mergeCell ref="J1502:K1502"/>
    <mergeCell ref="J1503:K1503"/>
    <mergeCell ref="J1504:K1504"/>
    <mergeCell ref="J1505:K1505"/>
    <mergeCell ref="J1494:K1494"/>
    <mergeCell ref="J1495:K1495"/>
    <mergeCell ref="J1496:K1496"/>
    <mergeCell ref="J1497:K1497"/>
    <mergeCell ref="J1498:K1498"/>
    <mergeCell ref="J1499:K1499"/>
    <mergeCell ref="J1488:K1488"/>
    <mergeCell ref="J1489:K1489"/>
    <mergeCell ref="J1490:K1490"/>
    <mergeCell ref="J1491:K1491"/>
    <mergeCell ref="J1492:K1492"/>
    <mergeCell ref="J1493:K1493"/>
    <mergeCell ref="J1482:K1482"/>
    <mergeCell ref="J1483:K1483"/>
    <mergeCell ref="J1484:K1484"/>
    <mergeCell ref="J1485:K1485"/>
    <mergeCell ref="J1486:K1486"/>
    <mergeCell ref="J1487:K1487"/>
    <mergeCell ref="J1476:K1476"/>
    <mergeCell ref="J1477:K1477"/>
    <mergeCell ref="J1478:K1478"/>
    <mergeCell ref="J1479:K1479"/>
    <mergeCell ref="J1480:K1480"/>
    <mergeCell ref="J1481:K1481"/>
    <mergeCell ref="J1470:K1470"/>
    <mergeCell ref="J1471:K1471"/>
    <mergeCell ref="J1472:K1472"/>
    <mergeCell ref="J1473:K1473"/>
    <mergeCell ref="J1474:K1474"/>
    <mergeCell ref="J1475:K1475"/>
    <mergeCell ref="J1464:K1464"/>
    <mergeCell ref="J1465:K1465"/>
    <mergeCell ref="J1466:K1466"/>
    <mergeCell ref="J1467:K1467"/>
    <mergeCell ref="J1468:K1468"/>
    <mergeCell ref="J1469:K1469"/>
    <mergeCell ref="J1458:K1458"/>
    <mergeCell ref="J1459:K1459"/>
    <mergeCell ref="J1460:K1460"/>
    <mergeCell ref="J1461:K1461"/>
    <mergeCell ref="J1462:K1462"/>
    <mergeCell ref="J1463:K1463"/>
    <mergeCell ref="J1452:K1452"/>
    <mergeCell ref="J1453:K1453"/>
    <mergeCell ref="J1454:K1454"/>
    <mergeCell ref="J1455:K1455"/>
    <mergeCell ref="J1456:K1456"/>
    <mergeCell ref="J1457:K1457"/>
    <mergeCell ref="J1446:K1446"/>
    <mergeCell ref="J1447:K1447"/>
    <mergeCell ref="J1448:K1448"/>
    <mergeCell ref="J1449:K1449"/>
    <mergeCell ref="J1450:K1450"/>
    <mergeCell ref="J1451:K1451"/>
    <mergeCell ref="J1440:K1440"/>
    <mergeCell ref="J1441:K1441"/>
    <mergeCell ref="J1442:K1442"/>
    <mergeCell ref="J1443:K1443"/>
    <mergeCell ref="J1444:K1444"/>
    <mergeCell ref="J1445:K1445"/>
    <mergeCell ref="J1434:K1434"/>
    <mergeCell ref="J1435:K1435"/>
    <mergeCell ref="J1436:K1436"/>
    <mergeCell ref="J1437:K1437"/>
    <mergeCell ref="J1438:K1438"/>
    <mergeCell ref="J1439:K1439"/>
    <mergeCell ref="J1428:K1428"/>
    <mergeCell ref="J1429:K1429"/>
    <mergeCell ref="J1430:K1430"/>
    <mergeCell ref="J1431:K1431"/>
    <mergeCell ref="J1432:K1432"/>
    <mergeCell ref="J1433:K1433"/>
    <mergeCell ref="J1422:K1422"/>
    <mergeCell ref="J1423:K1423"/>
    <mergeCell ref="J1424:K1424"/>
    <mergeCell ref="J1425:K1425"/>
    <mergeCell ref="J1426:K1426"/>
    <mergeCell ref="J1427:K1427"/>
    <mergeCell ref="J1416:K1416"/>
    <mergeCell ref="J1417:K1417"/>
    <mergeCell ref="J1418:K1418"/>
    <mergeCell ref="J1419:K1419"/>
    <mergeCell ref="J1420:K1420"/>
    <mergeCell ref="J1421:K1421"/>
    <mergeCell ref="J1410:K1410"/>
    <mergeCell ref="J1411:K1411"/>
    <mergeCell ref="J1412:K1412"/>
    <mergeCell ref="J1413:K1413"/>
    <mergeCell ref="J1414:K1414"/>
    <mergeCell ref="J1415:K1415"/>
    <mergeCell ref="J1404:K1404"/>
    <mergeCell ref="J1405:K1405"/>
    <mergeCell ref="J1406:K1406"/>
    <mergeCell ref="J1407:K1407"/>
    <mergeCell ref="J1408:K1408"/>
    <mergeCell ref="J1409:K1409"/>
    <mergeCell ref="J1398:K1398"/>
    <mergeCell ref="J1399:K1399"/>
    <mergeCell ref="J1400:K1400"/>
    <mergeCell ref="J1401:K1401"/>
    <mergeCell ref="J1402:K1402"/>
    <mergeCell ref="J1403:K1403"/>
    <mergeCell ref="J1392:K1392"/>
    <mergeCell ref="J1393:K1393"/>
    <mergeCell ref="J1394:K1394"/>
    <mergeCell ref="J1395:K1395"/>
    <mergeCell ref="J1396:K1396"/>
    <mergeCell ref="J1397:K1397"/>
    <mergeCell ref="J1386:K1386"/>
    <mergeCell ref="J1387:K1387"/>
    <mergeCell ref="J1388:K1388"/>
    <mergeCell ref="J1389:K1389"/>
    <mergeCell ref="J1390:K1390"/>
    <mergeCell ref="J1391:K1391"/>
    <mergeCell ref="J1380:K1380"/>
    <mergeCell ref="J1381:K1381"/>
    <mergeCell ref="J1382:K1382"/>
    <mergeCell ref="J1383:K1383"/>
    <mergeCell ref="J1384:K1384"/>
    <mergeCell ref="J1385:K1385"/>
    <mergeCell ref="J1374:K1374"/>
    <mergeCell ref="J1375:K1375"/>
    <mergeCell ref="J1376:K1376"/>
    <mergeCell ref="J1377:K1377"/>
    <mergeCell ref="J1378:K1378"/>
    <mergeCell ref="J1379:K1379"/>
    <mergeCell ref="J1368:K1368"/>
    <mergeCell ref="J1369:K1369"/>
    <mergeCell ref="J1370:K1370"/>
    <mergeCell ref="J1371:K1371"/>
    <mergeCell ref="J1372:K1372"/>
    <mergeCell ref="J1373:K1373"/>
    <mergeCell ref="J1362:K1362"/>
    <mergeCell ref="J1363:K1363"/>
    <mergeCell ref="J1364:K1364"/>
    <mergeCell ref="J1365:K1365"/>
    <mergeCell ref="J1366:K1366"/>
    <mergeCell ref="J1367:K1367"/>
    <mergeCell ref="J1356:K1356"/>
    <mergeCell ref="J1357:K1357"/>
    <mergeCell ref="J1358:K1358"/>
    <mergeCell ref="J1359:K1359"/>
    <mergeCell ref="J1360:K1360"/>
    <mergeCell ref="J1361:K1361"/>
    <mergeCell ref="J1350:K1350"/>
    <mergeCell ref="J1351:K1351"/>
    <mergeCell ref="J1352:K1352"/>
    <mergeCell ref="J1353:K1353"/>
    <mergeCell ref="J1354:K1354"/>
    <mergeCell ref="J1355:K1355"/>
    <mergeCell ref="J1344:K1344"/>
    <mergeCell ref="J1345:K1345"/>
    <mergeCell ref="J1346:K1346"/>
    <mergeCell ref="J1347:K1347"/>
    <mergeCell ref="J1348:K1348"/>
    <mergeCell ref="J1349:K1349"/>
    <mergeCell ref="J1338:K1338"/>
    <mergeCell ref="J1339:K1339"/>
    <mergeCell ref="J1340:K1340"/>
    <mergeCell ref="J1341:K1341"/>
    <mergeCell ref="J1342:K1342"/>
    <mergeCell ref="J1343:K1343"/>
    <mergeCell ref="J1332:K1332"/>
    <mergeCell ref="J1333:K1333"/>
    <mergeCell ref="J1334:K1334"/>
    <mergeCell ref="J1335:K1335"/>
    <mergeCell ref="J1336:K1336"/>
    <mergeCell ref="J1337:K1337"/>
    <mergeCell ref="J1326:K1326"/>
    <mergeCell ref="J1327:K1327"/>
    <mergeCell ref="J1328:K1328"/>
    <mergeCell ref="J1329:K1329"/>
    <mergeCell ref="J1330:K1330"/>
    <mergeCell ref="J1331:K1331"/>
    <mergeCell ref="J1320:K1320"/>
    <mergeCell ref="J1321:K1321"/>
    <mergeCell ref="J1322:K1322"/>
    <mergeCell ref="J1323:K1323"/>
    <mergeCell ref="J1324:K1324"/>
    <mergeCell ref="J1325:K1325"/>
    <mergeCell ref="J1314:K1314"/>
    <mergeCell ref="J1315:K1315"/>
    <mergeCell ref="J1316:K1316"/>
    <mergeCell ref="J1317:K1317"/>
    <mergeCell ref="J1318:K1318"/>
    <mergeCell ref="J1319:K1319"/>
    <mergeCell ref="J1308:K1308"/>
    <mergeCell ref="J1309:K1309"/>
    <mergeCell ref="J1310:K1310"/>
    <mergeCell ref="J1311:K1311"/>
    <mergeCell ref="J1312:K1312"/>
    <mergeCell ref="J1313:K1313"/>
    <mergeCell ref="J1302:K1302"/>
    <mergeCell ref="J1303:K1303"/>
    <mergeCell ref="J1304:K1304"/>
    <mergeCell ref="J1305:K1305"/>
    <mergeCell ref="J1306:K1306"/>
    <mergeCell ref="J1307:K1307"/>
    <mergeCell ref="J1296:K1296"/>
    <mergeCell ref="J1297:K1297"/>
    <mergeCell ref="J1298:K1298"/>
    <mergeCell ref="J1299:K1299"/>
    <mergeCell ref="J1300:K1300"/>
    <mergeCell ref="J1301:K1301"/>
    <mergeCell ref="J1290:K1290"/>
    <mergeCell ref="J1291:K1291"/>
    <mergeCell ref="J1292:K1292"/>
    <mergeCell ref="J1293:K1293"/>
    <mergeCell ref="J1294:K1294"/>
    <mergeCell ref="J1295:K1295"/>
    <mergeCell ref="J1284:K1284"/>
    <mergeCell ref="J1285:K1285"/>
    <mergeCell ref="J1286:K1286"/>
    <mergeCell ref="J1287:K1287"/>
    <mergeCell ref="J1288:K1288"/>
    <mergeCell ref="J1289:K1289"/>
    <mergeCell ref="J1278:K1278"/>
    <mergeCell ref="J1279:K1279"/>
    <mergeCell ref="J1280:K1280"/>
    <mergeCell ref="J1281:K1281"/>
    <mergeCell ref="J1282:K1282"/>
    <mergeCell ref="J1283:K1283"/>
    <mergeCell ref="J1272:K1272"/>
    <mergeCell ref="J1273:K1273"/>
    <mergeCell ref="J1274:K1274"/>
    <mergeCell ref="J1275:K1275"/>
    <mergeCell ref="J1276:K1276"/>
    <mergeCell ref="J1277:K1277"/>
    <mergeCell ref="J1266:K1266"/>
    <mergeCell ref="J1267:K1267"/>
    <mergeCell ref="J1268:K1268"/>
    <mergeCell ref="J1269:K1269"/>
    <mergeCell ref="J1270:K1270"/>
    <mergeCell ref="J1271:K1271"/>
    <mergeCell ref="J1260:K1260"/>
    <mergeCell ref="J1261:K1261"/>
    <mergeCell ref="J1262:K1262"/>
    <mergeCell ref="J1263:K1263"/>
    <mergeCell ref="J1264:K1264"/>
    <mergeCell ref="J1265:K1265"/>
    <mergeCell ref="J1254:K1254"/>
    <mergeCell ref="J1255:K1255"/>
    <mergeCell ref="J1256:K1256"/>
    <mergeCell ref="J1257:K1257"/>
    <mergeCell ref="J1258:K1258"/>
    <mergeCell ref="J1259:K1259"/>
    <mergeCell ref="J1248:K1248"/>
    <mergeCell ref="J1249:K1249"/>
    <mergeCell ref="J1250:K1250"/>
    <mergeCell ref="J1251:K1251"/>
    <mergeCell ref="J1252:K1252"/>
    <mergeCell ref="J1253:K1253"/>
    <mergeCell ref="J1242:K1242"/>
    <mergeCell ref="J1243:K1243"/>
    <mergeCell ref="J1244:K1244"/>
    <mergeCell ref="J1245:K1245"/>
    <mergeCell ref="J1246:K1246"/>
    <mergeCell ref="J1247:K1247"/>
    <mergeCell ref="J1236:K1236"/>
    <mergeCell ref="J1237:K1237"/>
    <mergeCell ref="J1238:K1238"/>
    <mergeCell ref="J1239:K1239"/>
    <mergeCell ref="J1240:K1240"/>
    <mergeCell ref="J1241:K1241"/>
    <mergeCell ref="J1230:K1230"/>
    <mergeCell ref="J1231:K1231"/>
    <mergeCell ref="J1232:K1232"/>
    <mergeCell ref="J1233:K1233"/>
    <mergeCell ref="J1234:K1234"/>
    <mergeCell ref="J1235:K1235"/>
    <mergeCell ref="J1224:K1224"/>
    <mergeCell ref="J1225:K1225"/>
    <mergeCell ref="J1226:K1226"/>
    <mergeCell ref="J1227:K1227"/>
    <mergeCell ref="J1228:K1228"/>
    <mergeCell ref="J1229:K1229"/>
    <mergeCell ref="J1218:K1218"/>
    <mergeCell ref="J1219:K1219"/>
    <mergeCell ref="J1220:K1220"/>
    <mergeCell ref="J1221:K1221"/>
    <mergeCell ref="J1222:K1222"/>
    <mergeCell ref="J1223:K1223"/>
    <mergeCell ref="J1212:K1212"/>
    <mergeCell ref="J1213:K1213"/>
    <mergeCell ref="J1214:K1214"/>
    <mergeCell ref="J1215:K1215"/>
    <mergeCell ref="J1216:K1216"/>
    <mergeCell ref="J1217:K1217"/>
    <mergeCell ref="J1206:K1206"/>
    <mergeCell ref="J1207:K1207"/>
    <mergeCell ref="J1208:K1208"/>
    <mergeCell ref="J1209:K1209"/>
    <mergeCell ref="J1210:K1210"/>
    <mergeCell ref="J1211:K1211"/>
    <mergeCell ref="J1200:K1200"/>
    <mergeCell ref="J1201:K1201"/>
    <mergeCell ref="J1202:K1202"/>
    <mergeCell ref="J1203:K1203"/>
    <mergeCell ref="J1204:K1204"/>
    <mergeCell ref="J1205:K1205"/>
    <mergeCell ref="J1194:K1194"/>
    <mergeCell ref="J1195:K1195"/>
    <mergeCell ref="J1196:K1196"/>
    <mergeCell ref="J1197:K1197"/>
    <mergeCell ref="J1198:K1198"/>
    <mergeCell ref="J1199:K1199"/>
    <mergeCell ref="J1188:K1188"/>
    <mergeCell ref="J1189:K1189"/>
    <mergeCell ref="J1190:K1190"/>
    <mergeCell ref="J1191:K1191"/>
    <mergeCell ref="J1192:K1192"/>
    <mergeCell ref="J1193:K1193"/>
    <mergeCell ref="J1182:K1182"/>
    <mergeCell ref="J1183:K1183"/>
    <mergeCell ref="J1184:K1184"/>
    <mergeCell ref="J1185:K1185"/>
    <mergeCell ref="J1186:K1186"/>
    <mergeCell ref="J1187:K1187"/>
    <mergeCell ref="J1176:K1176"/>
    <mergeCell ref="J1177:K1177"/>
    <mergeCell ref="J1178:K1178"/>
    <mergeCell ref="J1179:K1179"/>
    <mergeCell ref="J1180:K1180"/>
    <mergeCell ref="J1181:K1181"/>
    <mergeCell ref="J1170:K1170"/>
    <mergeCell ref="J1171:K1171"/>
    <mergeCell ref="J1172:K1172"/>
    <mergeCell ref="J1173:K1173"/>
    <mergeCell ref="J1174:K1174"/>
    <mergeCell ref="J1175:K1175"/>
    <mergeCell ref="J1164:K1164"/>
    <mergeCell ref="J1165:K1165"/>
    <mergeCell ref="J1166:K1166"/>
    <mergeCell ref="J1167:K1167"/>
    <mergeCell ref="J1168:K1168"/>
    <mergeCell ref="J1169:K1169"/>
    <mergeCell ref="J1158:K1158"/>
    <mergeCell ref="J1159:K1159"/>
    <mergeCell ref="J1160:K1160"/>
    <mergeCell ref="J1161:K1161"/>
    <mergeCell ref="J1162:K1162"/>
    <mergeCell ref="J1163:K1163"/>
    <mergeCell ref="J1152:K1152"/>
    <mergeCell ref="J1153:K1153"/>
    <mergeCell ref="J1154:K1154"/>
    <mergeCell ref="J1155:K1155"/>
    <mergeCell ref="J1156:K1156"/>
    <mergeCell ref="J1157:K1157"/>
    <mergeCell ref="J1146:K1146"/>
    <mergeCell ref="J1147:K1147"/>
    <mergeCell ref="J1148:K1148"/>
    <mergeCell ref="J1149:K1149"/>
    <mergeCell ref="J1150:K1150"/>
    <mergeCell ref="J1151:K1151"/>
    <mergeCell ref="J1140:K1140"/>
    <mergeCell ref="J1141:K1141"/>
    <mergeCell ref="J1142:K1142"/>
    <mergeCell ref="J1143:K1143"/>
    <mergeCell ref="J1144:K1144"/>
    <mergeCell ref="J1145:K1145"/>
    <mergeCell ref="J1134:K1134"/>
    <mergeCell ref="J1135:K1135"/>
    <mergeCell ref="J1136:K1136"/>
    <mergeCell ref="J1137:K1137"/>
    <mergeCell ref="J1138:K1138"/>
    <mergeCell ref="J1139:K1139"/>
    <mergeCell ref="J1128:K1128"/>
    <mergeCell ref="J1129:K1129"/>
    <mergeCell ref="J1130:K1130"/>
    <mergeCell ref="J1131:K1131"/>
    <mergeCell ref="J1132:K1132"/>
    <mergeCell ref="J1133:K1133"/>
    <mergeCell ref="J1122:K1122"/>
    <mergeCell ref="J1123:K1123"/>
    <mergeCell ref="J1124:K1124"/>
    <mergeCell ref="J1125:K1125"/>
    <mergeCell ref="J1126:K1126"/>
    <mergeCell ref="J1127:K1127"/>
    <mergeCell ref="J1116:K1116"/>
    <mergeCell ref="J1117:K1117"/>
    <mergeCell ref="J1118:K1118"/>
    <mergeCell ref="J1119:K1119"/>
    <mergeCell ref="J1120:K1120"/>
    <mergeCell ref="J1121:K1121"/>
    <mergeCell ref="J1110:K1110"/>
    <mergeCell ref="J1111:K1111"/>
    <mergeCell ref="J1112:K1112"/>
    <mergeCell ref="J1113:K1113"/>
    <mergeCell ref="J1114:K1114"/>
    <mergeCell ref="J1115:K1115"/>
    <mergeCell ref="J1104:K1104"/>
    <mergeCell ref="J1105:K1105"/>
    <mergeCell ref="J1106:K1106"/>
    <mergeCell ref="J1107:K1107"/>
    <mergeCell ref="J1108:K1108"/>
    <mergeCell ref="J1109:K1109"/>
    <mergeCell ref="J1098:K1098"/>
    <mergeCell ref="J1099:K1099"/>
    <mergeCell ref="J1100:K1100"/>
    <mergeCell ref="J1101:K1101"/>
    <mergeCell ref="J1102:K1102"/>
    <mergeCell ref="J1103:K1103"/>
    <mergeCell ref="J1092:K1092"/>
    <mergeCell ref="J1093:K1093"/>
    <mergeCell ref="J1094:K1094"/>
    <mergeCell ref="J1095:K1095"/>
    <mergeCell ref="J1096:K1096"/>
    <mergeCell ref="J1097:K1097"/>
    <mergeCell ref="J1086:K1086"/>
    <mergeCell ref="J1087:K1087"/>
    <mergeCell ref="J1088:K1088"/>
    <mergeCell ref="J1089:K1089"/>
    <mergeCell ref="J1090:K1090"/>
    <mergeCell ref="J1091:K1091"/>
    <mergeCell ref="J1080:K1080"/>
    <mergeCell ref="J1081:K1081"/>
    <mergeCell ref="J1082:K1082"/>
    <mergeCell ref="J1083:K1083"/>
    <mergeCell ref="J1084:K1084"/>
    <mergeCell ref="J1085:K1085"/>
    <mergeCell ref="J1074:K1074"/>
    <mergeCell ref="J1075:K1075"/>
    <mergeCell ref="J1076:K1076"/>
    <mergeCell ref="J1077:K1077"/>
    <mergeCell ref="J1078:K1078"/>
    <mergeCell ref="J1079:K1079"/>
    <mergeCell ref="J1068:K1068"/>
    <mergeCell ref="J1069:K1069"/>
    <mergeCell ref="J1070:K1070"/>
    <mergeCell ref="J1071:K1071"/>
    <mergeCell ref="J1072:K1072"/>
    <mergeCell ref="J1073:K1073"/>
    <mergeCell ref="J1062:K1062"/>
    <mergeCell ref="J1063:K1063"/>
    <mergeCell ref="J1064:K1064"/>
    <mergeCell ref="J1065:K1065"/>
    <mergeCell ref="J1066:K1066"/>
    <mergeCell ref="J1067:K1067"/>
    <mergeCell ref="J1056:K1056"/>
    <mergeCell ref="J1057:K1057"/>
    <mergeCell ref="J1058:K1058"/>
    <mergeCell ref="J1059:K1059"/>
    <mergeCell ref="J1060:K1060"/>
    <mergeCell ref="J1061:K1061"/>
    <mergeCell ref="J1050:K1050"/>
    <mergeCell ref="J1051:K1051"/>
    <mergeCell ref="J1052:K1052"/>
    <mergeCell ref="J1053:K1053"/>
    <mergeCell ref="J1054:K1054"/>
    <mergeCell ref="J1055:K1055"/>
    <mergeCell ref="J1044:K1044"/>
    <mergeCell ref="J1045:K1045"/>
    <mergeCell ref="J1046:K1046"/>
    <mergeCell ref="J1047:K1047"/>
    <mergeCell ref="J1048:K1048"/>
    <mergeCell ref="J1049:K1049"/>
    <mergeCell ref="J1038:K1038"/>
    <mergeCell ref="J1039:K1039"/>
    <mergeCell ref="J1040:K1040"/>
    <mergeCell ref="J1041:K1041"/>
    <mergeCell ref="J1042:K1042"/>
    <mergeCell ref="J1043:K1043"/>
    <mergeCell ref="J1032:K1032"/>
    <mergeCell ref="J1033:K1033"/>
    <mergeCell ref="J1034:K1034"/>
    <mergeCell ref="J1035:K1035"/>
    <mergeCell ref="J1036:K1036"/>
    <mergeCell ref="J1037:K1037"/>
    <mergeCell ref="J1026:K1026"/>
    <mergeCell ref="J1027:K1027"/>
    <mergeCell ref="J1028:K1028"/>
    <mergeCell ref="J1029:K1029"/>
    <mergeCell ref="J1030:K1030"/>
    <mergeCell ref="J1031:K1031"/>
    <mergeCell ref="J1020:K1020"/>
    <mergeCell ref="J1021:K1021"/>
    <mergeCell ref="J1022:K1022"/>
    <mergeCell ref="J1023:K1023"/>
    <mergeCell ref="J1024:K1024"/>
    <mergeCell ref="J1025:K1025"/>
    <mergeCell ref="J1014:K1014"/>
    <mergeCell ref="J1015:K1015"/>
    <mergeCell ref="J1016:K1016"/>
    <mergeCell ref="J1017:K1017"/>
    <mergeCell ref="J1018:K1018"/>
    <mergeCell ref="J1019:K1019"/>
    <mergeCell ref="J1008:K1008"/>
    <mergeCell ref="J1009:K1009"/>
    <mergeCell ref="J1010:K1010"/>
    <mergeCell ref="J1011:K1011"/>
    <mergeCell ref="J1012:K1012"/>
    <mergeCell ref="J1013:K1013"/>
    <mergeCell ref="J1002:K1002"/>
    <mergeCell ref="J1003:K1003"/>
    <mergeCell ref="J1004:K1004"/>
    <mergeCell ref="J1005:K1005"/>
    <mergeCell ref="J1006:K1006"/>
    <mergeCell ref="J1007:K1007"/>
    <mergeCell ref="J996:K996"/>
    <mergeCell ref="J997:K997"/>
    <mergeCell ref="J998:K998"/>
    <mergeCell ref="J999:K999"/>
    <mergeCell ref="J1000:K1000"/>
    <mergeCell ref="J1001:K1001"/>
    <mergeCell ref="J990:K990"/>
    <mergeCell ref="J991:K991"/>
    <mergeCell ref="J992:K992"/>
    <mergeCell ref="J993:K993"/>
    <mergeCell ref="J994:K994"/>
    <mergeCell ref="J995:K995"/>
    <mergeCell ref="J984:K984"/>
    <mergeCell ref="J985:K985"/>
    <mergeCell ref="J986:K986"/>
    <mergeCell ref="J987:K987"/>
    <mergeCell ref="J988:K988"/>
    <mergeCell ref="J989:K989"/>
    <mergeCell ref="J978:K978"/>
    <mergeCell ref="J979:K979"/>
    <mergeCell ref="J980:K980"/>
    <mergeCell ref="J981:K981"/>
    <mergeCell ref="J982:K982"/>
    <mergeCell ref="J983:K983"/>
    <mergeCell ref="J972:K972"/>
    <mergeCell ref="J973:K973"/>
    <mergeCell ref="J974:K974"/>
    <mergeCell ref="J975:K975"/>
    <mergeCell ref="J976:K976"/>
    <mergeCell ref="J977:K977"/>
    <mergeCell ref="J966:K966"/>
    <mergeCell ref="J967:K967"/>
    <mergeCell ref="J968:K968"/>
    <mergeCell ref="J969:K969"/>
    <mergeCell ref="J970:K970"/>
    <mergeCell ref="J971:K971"/>
    <mergeCell ref="J960:K960"/>
    <mergeCell ref="J961:K961"/>
    <mergeCell ref="J962:K962"/>
    <mergeCell ref="J963:K963"/>
    <mergeCell ref="J964:K964"/>
    <mergeCell ref="J965:K965"/>
    <mergeCell ref="J954:K954"/>
    <mergeCell ref="J955:K955"/>
    <mergeCell ref="J956:K956"/>
    <mergeCell ref="J957:K957"/>
    <mergeCell ref="J958:K958"/>
    <mergeCell ref="J959:K959"/>
    <mergeCell ref="J948:K948"/>
    <mergeCell ref="J949:K949"/>
    <mergeCell ref="J950:K950"/>
    <mergeCell ref="J951:K951"/>
    <mergeCell ref="J952:K952"/>
    <mergeCell ref="J953:K953"/>
    <mergeCell ref="J942:K942"/>
    <mergeCell ref="J943:K943"/>
    <mergeCell ref="J944:K944"/>
    <mergeCell ref="J945:K945"/>
    <mergeCell ref="J946:K946"/>
    <mergeCell ref="J947:K947"/>
    <mergeCell ref="J936:K936"/>
    <mergeCell ref="J937:K937"/>
    <mergeCell ref="J938:K938"/>
    <mergeCell ref="J939:K939"/>
    <mergeCell ref="J940:K940"/>
    <mergeCell ref="J941:K941"/>
    <mergeCell ref="J930:K930"/>
    <mergeCell ref="J931:K931"/>
    <mergeCell ref="J932:K932"/>
    <mergeCell ref="J933:K933"/>
    <mergeCell ref="J934:K934"/>
    <mergeCell ref="J935:K935"/>
    <mergeCell ref="J924:K924"/>
    <mergeCell ref="J925:K925"/>
    <mergeCell ref="J926:K926"/>
    <mergeCell ref="J927:K927"/>
    <mergeCell ref="J928:K928"/>
    <mergeCell ref="J929:K929"/>
    <mergeCell ref="J918:K918"/>
    <mergeCell ref="J919:K919"/>
    <mergeCell ref="J920:K920"/>
    <mergeCell ref="J921:K921"/>
    <mergeCell ref="J922:K922"/>
    <mergeCell ref="J923:K923"/>
    <mergeCell ref="J912:K912"/>
    <mergeCell ref="J913:K913"/>
    <mergeCell ref="J914:K914"/>
    <mergeCell ref="J915:K915"/>
    <mergeCell ref="J916:K916"/>
    <mergeCell ref="J917:K917"/>
    <mergeCell ref="J906:K906"/>
    <mergeCell ref="J907:K907"/>
    <mergeCell ref="J908:K908"/>
    <mergeCell ref="J909:K909"/>
    <mergeCell ref="J910:K910"/>
    <mergeCell ref="J911:K911"/>
    <mergeCell ref="J900:K900"/>
    <mergeCell ref="J901:K901"/>
    <mergeCell ref="J902:K902"/>
    <mergeCell ref="J903:K903"/>
    <mergeCell ref="J904:K904"/>
    <mergeCell ref="J905:K905"/>
    <mergeCell ref="J894:K894"/>
    <mergeCell ref="J895:K895"/>
    <mergeCell ref="J896:K896"/>
    <mergeCell ref="J897:K897"/>
    <mergeCell ref="J898:K898"/>
    <mergeCell ref="J899:K899"/>
    <mergeCell ref="J888:K888"/>
    <mergeCell ref="J889:K889"/>
    <mergeCell ref="J890:K890"/>
    <mergeCell ref="J891:K891"/>
    <mergeCell ref="J892:K892"/>
    <mergeCell ref="J893:K893"/>
    <mergeCell ref="J882:K882"/>
    <mergeCell ref="J883:K883"/>
    <mergeCell ref="J884:K884"/>
    <mergeCell ref="J885:K885"/>
    <mergeCell ref="J886:K886"/>
    <mergeCell ref="J887:K887"/>
    <mergeCell ref="J876:K876"/>
    <mergeCell ref="J877:K877"/>
    <mergeCell ref="J878:K878"/>
    <mergeCell ref="J879:K879"/>
    <mergeCell ref="J880:K880"/>
    <mergeCell ref="J881:K881"/>
    <mergeCell ref="J870:K870"/>
    <mergeCell ref="J871:K871"/>
    <mergeCell ref="J872:K872"/>
    <mergeCell ref="J873:K873"/>
    <mergeCell ref="J874:K874"/>
    <mergeCell ref="J875:K875"/>
    <mergeCell ref="J864:K864"/>
    <mergeCell ref="J865:K865"/>
    <mergeCell ref="J866:K866"/>
    <mergeCell ref="J867:K867"/>
    <mergeCell ref="J868:K868"/>
    <mergeCell ref="J869:K869"/>
    <mergeCell ref="J858:K858"/>
    <mergeCell ref="J859:K859"/>
    <mergeCell ref="J860:K860"/>
    <mergeCell ref="J861:K861"/>
    <mergeCell ref="J862:K862"/>
    <mergeCell ref="J863:K863"/>
    <mergeCell ref="J852:K852"/>
    <mergeCell ref="J853:K853"/>
    <mergeCell ref="J854:K854"/>
    <mergeCell ref="J855:K855"/>
    <mergeCell ref="J856:K856"/>
    <mergeCell ref="J857:K857"/>
    <mergeCell ref="J846:K846"/>
    <mergeCell ref="J847:K847"/>
    <mergeCell ref="J848:K848"/>
    <mergeCell ref="J849:K849"/>
    <mergeCell ref="J850:K850"/>
    <mergeCell ref="J851:K851"/>
    <mergeCell ref="J840:K840"/>
    <mergeCell ref="J841:K841"/>
    <mergeCell ref="J842:K842"/>
    <mergeCell ref="J843:K843"/>
    <mergeCell ref="J844:K844"/>
    <mergeCell ref="J845:K845"/>
    <mergeCell ref="J834:K834"/>
    <mergeCell ref="J835:K835"/>
    <mergeCell ref="J836:K836"/>
    <mergeCell ref="J837:K837"/>
    <mergeCell ref="J838:K838"/>
    <mergeCell ref="J839:K839"/>
    <mergeCell ref="J828:K828"/>
    <mergeCell ref="J829:K829"/>
    <mergeCell ref="J830:K830"/>
    <mergeCell ref="J831:K831"/>
    <mergeCell ref="J832:K832"/>
    <mergeCell ref="J833:K833"/>
    <mergeCell ref="J822:K822"/>
    <mergeCell ref="J823:K823"/>
    <mergeCell ref="J824:K824"/>
    <mergeCell ref="J825:K825"/>
    <mergeCell ref="J826:K826"/>
    <mergeCell ref="J827:K827"/>
    <mergeCell ref="J816:K816"/>
    <mergeCell ref="J817:K817"/>
    <mergeCell ref="J818:K818"/>
    <mergeCell ref="J819:K819"/>
    <mergeCell ref="J820:K820"/>
    <mergeCell ref="J821:K821"/>
    <mergeCell ref="J810:K810"/>
    <mergeCell ref="J811:K811"/>
    <mergeCell ref="J812:K812"/>
    <mergeCell ref="J813:K813"/>
    <mergeCell ref="J814:K814"/>
    <mergeCell ref="J815:K815"/>
    <mergeCell ref="J804:K804"/>
    <mergeCell ref="J805:K805"/>
    <mergeCell ref="J806:K806"/>
    <mergeCell ref="J807:K807"/>
    <mergeCell ref="J808:K808"/>
    <mergeCell ref="J809:K809"/>
    <mergeCell ref="J798:K798"/>
    <mergeCell ref="J799:K799"/>
    <mergeCell ref="J800:K800"/>
    <mergeCell ref="J801:K801"/>
    <mergeCell ref="J802:K802"/>
    <mergeCell ref="J803:K803"/>
    <mergeCell ref="J792:K792"/>
    <mergeCell ref="J793:K793"/>
    <mergeCell ref="J794:K794"/>
    <mergeCell ref="J795:K795"/>
    <mergeCell ref="J796:K796"/>
    <mergeCell ref="J797:K797"/>
    <mergeCell ref="J786:K786"/>
    <mergeCell ref="J787:K787"/>
    <mergeCell ref="J788:K788"/>
    <mergeCell ref="J789:K789"/>
    <mergeCell ref="J790:K790"/>
    <mergeCell ref="J791:K791"/>
    <mergeCell ref="J780:K780"/>
    <mergeCell ref="J781:K781"/>
    <mergeCell ref="J782:K782"/>
    <mergeCell ref="J783:K783"/>
    <mergeCell ref="J784:K784"/>
    <mergeCell ref="J785:K785"/>
    <mergeCell ref="J774:K774"/>
    <mergeCell ref="J775:K775"/>
    <mergeCell ref="J776:K776"/>
    <mergeCell ref="J777:K777"/>
    <mergeCell ref="J778:K778"/>
    <mergeCell ref="J779:K779"/>
    <mergeCell ref="J768:K768"/>
    <mergeCell ref="J769:K769"/>
    <mergeCell ref="J770:K770"/>
    <mergeCell ref="J771:K771"/>
    <mergeCell ref="J772:K772"/>
    <mergeCell ref="J773:K773"/>
    <mergeCell ref="J762:K762"/>
    <mergeCell ref="J763:K763"/>
    <mergeCell ref="J764:K764"/>
    <mergeCell ref="J765:K765"/>
    <mergeCell ref="J766:K766"/>
    <mergeCell ref="J767:K767"/>
    <mergeCell ref="J756:K756"/>
    <mergeCell ref="J757:K757"/>
    <mergeCell ref="J758:K758"/>
    <mergeCell ref="J759:K759"/>
    <mergeCell ref="J760:K760"/>
    <mergeCell ref="J761:K761"/>
    <mergeCell ref="J750:K750"/>
    <mergeCell ref="J751:K751"/>
    <mergeCell ref="J752:K752"/>
    <mergeCell ref="J753:K753"/>
    <mergeCell ref="J754:K754"/>
    <mergeCell ref="J755:K755"/>
    <mergeCell ref="J744:K744"/>
    <mergeCell ref="J745:K745"/>
    <mergeCell ref="J746:K746"/>
    <mergeCell ref="J747:K747"/>
    <mergeCell ref="J748:K748"/>
    <mergeCell ref="J749:K749"/>
    <mergeCell ref="J738:K738"/>
    <mergeCell ref="J739:K739"/>
    <mergeCell ref="J740:K740"/>
    <mergeCell ref="J741:K741"/>
    <mergeCell ref="J742:K742"/>
    <mergeCell ref="J743:K743"/>
    <mergeCell ref="J732:K732"/>
    <mergeCell ref="J733:K733"/>
    <mergeCell ref="J734:K734"/>
    <mergeCell ref="J735:K735"/>
    <mergeCell ref="J736:K736"/>
    <mergeCell ref="J737:K737"/>
    <mergeCell ref="J726:K726"/>
    <mergeCell ref="J727:K727"/>
    <mergeCell ref="J728:K728"/>
    <mergeCell ref="J729:K729"/>
    <mergeCell ref="J730:K730"/>
    <mergeCell ref="J731:K731"/>
    <mergeCell ref="J720:K720"/>
    <mergeCell ref="J721:K721"/>
    <mergeCell ref="J722:K722"/>
    <mergeCell ref="J723:K723"/>
    <mergeCell ref="J724:K724"/>
    <mergeCell ref="J725:K725"/>
    <mergeCell ref="J714:K714"/>
    <mergeCell ref="J715:K715"/>
    <mergeCell ref="J716:K716"/>
    <mergeCell ref="J717:K717"/>
    <mergeCell ref="J718:K718"/>
    <mergeCell ref="J719:K719"/>
    <mergeCell ref="J708:K708"/>
    <mergeCell ref="J709:K709"/>
    <mergeCell ref="J710:K710"/>
    <mergeCell ref="J711:K711"/>
    <mergeCell ref="J712:K712"/>
    <mergeCell ref="J713:K713"/>
    <mergeCell ref="J702:K702"/>
    <mergeCell ref="J703:K703"/>
    <mergeCell ref="J704:K704"/>
    <mergeCell ref="J705:K705"/>
    <mergeCell ref="J706:K706"/>
    <mergeCell ref="J707:K707"/>
    <mergeCell ref="J696:K696"/>
    <mergeCell ref="J697:K697"/>
    <mergeCell ref="J698:K698"/>
    <mergeCell ref="J699:K699"/>
    <mergeCell ref="J700:K700"/>
    <mergeCell ref="J701:K701"/>
    <mergeCell ref="J690:K690"/>
    <mergeCell ref="J691:K691"/>
    <mergeCell ref="J692:K692"/>
    <mergeCell ref="J693:K693"/>
    <mergeCell ref="J694:K694"/>
    <mergeCell ref="J695:K695"/>
    <mergeCell ref="J684:K684"/>
    <mergeCell ref="J685:K685"/>
    <mergeCell ref="J686:K686"/>
    <mergeCell ref="J687:K687"/>
    <mergeCell ref="J688:K688"/>
    <mergeCell ref="J689:K689"/>
    <mergeCell ref="J678:K678"/>
    <mergeCell ref="J679:K679"/>
    <mergeCell ref="J680:K680"/>
    <mergeCell ref="J681:K681"/>
    <mergeCell ref="J682:K682"/>
    <mergeCell ref="J683:K683"/>
    <mergeCell ref="J672:K672"/>
    <mergeCell ref="J673:K673"/>
    <mergeCell ref="J674:K674"/>
    <mergeCell ref="J675:K675"/>
    <mergeCell ref="J676:K676"/>
    <mergeCell ref="J677:K677"/>
    <mergeCell ref="J666:K666"/>
    <mergeCell ref="J667:K667"/>
    <mergeCell ref="J668:K668"/>
    <mergeCell ref="J669:K669"/>
    <mergeCell ref="J670:K670"/>
    <mergeCell ref="J671:K671"/>
    <mergeCell ref="J660:K660"/>
    <mergeCell ref="J661:K661"/>
    <mergeCell ref="J662:K662"/>
    <mergeCell ref="J663:K663"/>
    <mergeCell ref="J664:K664"/>
    <mergeCell ref="J665:K665"/>
    <mergeCell ref="J654:K654"/>
    <mergeCell ref="J655:K655"/>
    <mergeCell ref="J656:K656"/>
    <mergeCell ref="J657:K657"/>
    <mergeCell ref="J658:K658"/>
    <mergeCell ref="J659:K659"/>
    <mergeCell ref="J648:K648"/>
    <mergeCell ref="J649:K649"/>
    <mergeCell ref="J650:K650"/>
    <mergeCell ref="J651:K651"/>
    <mergeCell ref="J652:K652"/>
    <mergeCell ref="J653:K653"/>
    <mergeCell ref="J642:K642"/>
    <mergeCell ref="J643:K643"/>
    <mergeCell ref="J644:K644"/>
    <mergeCell ref="J645:K645"/>
    <mergeCell ref="J646:K646"/>
    <mergeCell ref="J647:K647"/>
    <mergeCell ref="J636:K636"/>
    <mergeCell ref="J637:K637"/>
    <mergeCell ref="J638:K638"/>
    <mergeCell ref="J639:K639"/>
    <mergeCell ref="J640:K640"/>
    <mergeCell ref="J641:K641"/>
    <mergeCell ref="J630:K630"/>
    <mergeCell ref="J631:K631"/>
    <mergeCell ref="J632:K632"/>
    <mergeCell ref="J633:K633"/>
    <mergeCell ref="J634:K634"/>
    <mergeCell ref="J635:K635"/>
    <mergeCell ref="J624:K624"/>
    <mergeCell ref="J625:K625"/>
    <mergeCell ref="J626:K626"/>
    <mergeCell ref="J627:K627"/>
    <mergeCell ref="J628:K628"/>
    <mergeCell ref="J629:K629"/>
    <mergeCell ref="J618:K618"/>
    <mergeCell ref="J619:K619"/>
    <mergeCell ref="J620:K620"/>
    <mergeCell ref="J621:K621"/>
    <mergeCell ref="J622:K622"/>
    <mergeCell ref="J623:K623"/>
    <mergeCell ref="J612:K612"/>
    <mergeCell ref="J613:K613"/>
    <mergeCell ref="J614:K614"/>
    <mergeCell ref="J615:K615"/>
    <mergeCell ref="J616:K616"/>
    <mergeCell ref="J617:K617"/>
    <mergeCell ref="J606:K606"/>
    <mergeCell ref="J607:K607"/>
    <mergeCell ref="J608:K608"/>
    <mergeCell ref="J609:K609"/>
    <mergeCell ref="J610:K610"/>
    <mergeCell ref="J611:K611"/>
    <mergeCell ref="J600:K600"/>
    <mergeCell ref="J601:K601"/>
    <mergeCell ref="J602:K602"/>
    <mergeCell ref="J603:K603"/>
    <mergeCell ref="J604:K604"/>
    <mergeCell ref="J605:K605"/>
    <mergeCell ref="J594:K594"/>
    <mergeCell ref="J595:K595"/>
    <mergeCell ref="J596:K596"/>
    <mergeCell ref="J597:K597"/>
    <mergeCell ref="J598:K598"/>
    <mergeCell ref="J599:K599"/>
    <mergeCell ref="J588:K588"/>
    <mergeCell ref="J589:K589"/>
    <mergeCell ref="J590:K590"/>
    <mergeCell ref="J591:K591"/>
    <mergeCell ref="J592:K592"/>
    <mergeCell ref="J593:K593"/>
    <mergeCell ref="J582:K582"/>
    <mergeCell ref="J583:K583"/>
    <mergeCell ref="J584:K584"/>
    <mergeCell ref="J585:K585"/>
    <mergeCell ref="J586:K586"/>
    <mergeCell ref="J587:K587"/>
    <mergeCell ref="J576:K576"/>
    <mergeCell ref="J577:K577"/>
    <mergeCell ref="J578:K578"/>
    <mergeCell ref="J579:K579"/>
    <mergeCell ref="J580:K580"/>
    <mergeCell ref="J581:K581"/>
    <mergeCell ref="J570:K570"/>
    <mergeCell ref="J571:K571"/>
    <mergeCell ref="J572:K572"/>
    <mergeCell ref="J573:K573"/>
    <mergeCell ref="J574:K574"/>
    <mergeCell ref="J575:K575"/>
    <mergeCell ref="J564:K564"/>
    <mergeCell ref="J565:K565"/>
    <mergeCell ref="J566:K566"/>
    <mergeCell ref="J567:K567"/>
    <mergeCell ref="J568:K568"/>
    <mergeCell ref="J569:K569"/>
    <mergeCell ref="J558:K558"/>
    <mergeCell ref="J559:K559"/>
    <mergeCell ref="J560:K560"/>
    <mergeCell ref="J561:K561"/>
    <mergeCell ref="J562:K562"/>
    <mergeCell ref="J563:K563"/>
    <mergeCell ref="J552:K552"/>
    <mergeCell ref="J553:K553"/>
    <mergeCell ref="J554:K554"/>
    <mergeCell ref="J555:K555"/>
    <mergeCell ref="J556:K556"/>
    <mergeCell ref="J557:K557"/>
    <mergeCell ref="J546:K546"/>
    <mergeCell ref="J547:K547"/>
    <mergeCell ref="J548:K548"/>
    <mergeCell ref="J549:K549"/>
    <mergeCell ref="J550:K550"/>
    <mergeCell ref="J551:K551"/>
    <mergeCell ref="J540:K540"/>
    <mergeCell ref="J541:K541"/>
    <mergeCell ref="J542:K542"/>
    <mergeCell ref="J543:K543"/>
    <mergeCell ref="J544:K544"/>
    <mergeCell ref="J545:K545"/>
    <mergeCell ref="J534:K534"/>
    <mergeCell ref="J535:K535"/>
    <mergeCell ref="J536:K536"/>
    <mergeCell ref="J537:K537"/>
    <mergeCell ref="J538:K538"/>
    <mergeCell ref="J539:K539"/>
    <mergeCell ref="J528:K528"/>
    <mergeCell ref="J529:K529"/>
    <mergeCell ref="J530:K530"/>
    <mergeCell ref="J531:K531"/>
    <mergeCell ref="J532:K532"/>
    <mergeCell ref="J533:K533"/>
    <mergeCell ref="J522:K522"/>
    <mergeCell ref="J523:K523"/>
    <mergeCell ref="J524:K524"/>
    <mergeCell ref="J525:K525"/>
    <mergeCell ref="J526:K526"/>
    <mergeCell ref="J527:K527"/>
    <mergeCell ref="J516:K516"/>
    <mergeCell ref="J517:K517"/>
    <mergeCell ref="J518:K518"/>
    <mergeCell ref="J519:K519"/>
    <mergeCell ref="J520:K520"/>
    <mergeCell ref="J521:K521"/>
    <mergeCell ref="J510:K510"/>
    <mergeCell ref="J511:K511"/>
    <mergeCell ref="J512:K512"/>
    <mergeCell ref="J513:K513"/>
    <mergeCell ref="J514:K514"/>
    <mergeCell ref="J515:K515"/>
    <mergeCell ref="J504:K504"/>
    <mergeCell ref="J505:K505"/>
    <mergeCell ref="J506:K506"/>
    <mergeCell ref="J507:K507"/>
    <mergeCell ref="J508:K508"/>
    <mergeCell ref="J509:K509"/>
    <mergeCell ref="J498:K498"/>
    <mergeCell ref="J499:K499"/>
    <mergeCell ref="J500:K500"/>
    <mergeCell ref="J501:K501"/>
    <mergeCell ref="J502:K502"/>
    <mergeCell ref="J503:K503"/>
    <mergeCell ref="J492:K492"/>
    <mergeCell ref="J493:K493"/>
    <mergeCell ref="J494:K494"/>
    <mergeCell ref="J495:K495"/>
    <mergeCell ref="J496:K496"/>
    <mergeCell ref="J497:K497"/>
    <mergeCell ref="J486:K486"/>
    <mergeCell ref="J487:K487"/>
    <mergeCell ref="J488:K488"/>
    <mergeCell ref="J489:K489"/>
    <mergeCell ref="J490:K490"/>
    <mergeCell ref="J491:K491"/>
    <mergeCell ref="J480:K480"/>
    <mergeCell ref="J481:K481"/>
    <mergeCell ref="J482:K482"/>
    <mergeCell ref="J483:K483"/>
    <mergeCell ref="J484:K484"/>
    <mergeCell ref="J485:K485"/>
    <mergeCell ref="J474:K474"/>
    <mergeCell ref="J475:K475"/>
    <mergeCell ref="J476:K476"/>
    <mergeCell ref="J477:K477"/>
    <mergeCell ref="J478:K478"/>
    <mergeCell ref="J479:K479"/>
    <mergeCell ref="J468:K468"/>
    <mergeCell ref="J469:K469"/>
    <mergeCell ref="J470:K470"/>
    <mergeCell ref="J471:K471"/>
    <mergeCell ref="J472:K472"/>
    <mergeCell ref="J473:K473"/>
    <mergeCell ref="J463:K463"/>
    <mergeCell ref="J464:K464"/>
    <mergeCell ref="J465:K465"/>
    <mergeCell ref="J466:K466"/>
    <mergeCell ref="J467:K467"/>
    <mergeCell ref="J456:K456"/>
    <mergeCell ref="J457:K457"/>
    <mergeCell ref="J458:K458"/>
    <mergeCell ref="J459:K459"/>
    <mergeCell ref="J460:K460"/>
    <mergeCell ref="J461:K461"/>
    <mergeCell ref="J462:K462"/>
    <mergeCell ref="J450:K450"/>
    <mergeCell ref="J451:K451"/>
    <mergeCell ref="J452:K452"/>
    <mergeCell ref="J453:K453"/>
    <mergeCell ref="J454:K454"/>
    <mergeCell ref="J455:K455"/>
    <mergeCell ref="J444:K444"/>
    <mergeCell ref="J445:K445"/>
    <mergeCell ref="J411:K411"/>
    <mergeCell ref="J412:K412"/>
    <mergeCell ref="J413:K413"/>
    <mergeCell ref="J446:K446"/>
    <mergeCell ref="J447:K447"/>
    <mergeCell ref="J448:K448"/>
    <mergeCell ref="J449:K449"/>
    <mergeCell ref="J438:K438"/>
    <mergeCell ref="J439:K439"/>
    <mergeCell ref="J440:K440"/>
    <mergeCell ref="J441:K441"/>
    <mergeCell ref="J442:K442"/>
    <mergeCell ref="J443:K443"/>
    <mergeCell ref="J432:K432"/>
    <mergeCell ref="J433:K433"/>
    <mergeCell ref="J434:K434"/>
    <mergeCell ref="J435:K435"/>
    <mergeCell ref="J436:K436"/>
    <mergeCell ref="J437:K437"/>
    <mergeCell ref="J429:K429"/>
    <mergeCell ref="J430:K430"/>
    <mergeCell ref="J431:K431"/>
    <mergeCell ref="J404:K404"/>
    <mergeCell ref="J405:K405"/>
    <mergeCell ref="J406:K406"/>
    <mergeCell ref="J407:K407"/>
    <mergeCell ref="J397:K397"/>
    <mergeCell ref="J398:K398"/>
    <mergeCell ref="J399:K399"/>
    <mergeCell ref="J400:K400"/>
    <mergeCell ref="J401:K401"/>
    <mergeCell ref="J426:K426"/>
    <mergeCell ref="J427:K427"/>
    <mergeCell ref="J428:K428"/>
    <mergeCell ref="J420:K420"/>
    <mergeCell ref="J421:K421"/>
    <mergeCell ref="J422:K422"/>
    <mergeCell ref="J423:K423"/>
    <mergeCell ref="J424:K424"/>
    <mergeCell ref="J425:K425"/>
    <mergeCell ref="J414:K414"/>
    <mergeCell ref="J415:K415"/>
    <mergeCell ref="J416:K416"/>
    <mergeCell ref="J417:K417"/>
    <mergeCell ref="J418:K418"/>
    <mergeCell ref="J419:K419"/>
    <mergeCell ref="J410:K410"/>
    <mergeCell ref="J396:K396"/>
    <mergeCell ref="J390:K390"/>
    <mergeCell ref="J391:K391"/>
    <mergeCell ref="J392:K392"/>
    <mergeCell ref="J393:K393"/>
    <mergeCell ref="J394:K394"/>
    <mergeCell ref="J395:K395"/>
    <mergeCell ref="J384:K384"/>
    <mergeCell ref="J385:K385"/>
    <mergeCell ref="J402:K402"/>
    <mergeCell ref="J403:K403"/>
    <mergeCell ref="J386:K386"/>
    <mergeCell ref="J387:K387"/>
    <mergeCell ref="J388:K388"/>
    <mergeCell ref="J389:K389"/>
    <mergeCell ref="J378:K378"/>
    <mergeCell ref="J379:K379"/>
    <mergeCell ref="J380:K380"/>
    <mergeCell ref="J381:K381"/>
    <mergeCell ref="J382:K382"/>
    <mergeCell ref="J383:K383"/>
    <mergeCell ref="J365:K365"/>
    <mergeCell ref="J354:K354"/>
    <mergeCell ref="J355:K355"/>
    <mergeCell ref="J356:K356"/>
    <mergeCell ref="J357:K357"/>
    <mergeCell ref="J358:K358"/>
    <mergeCell ref="J359:K359"/>
    <mergeCell ref="J348:K348"/>
    <mergeCell ref="J349:K349"/>
    <mergeCell ref="J350:K350"/>
    <mergeCell ref="J351:K351"/>
    <mergeCell ref="J352:K352"/>
    <mergeCell ref="J353:K353"/>
    <mergeCell ref="J376:K376"/>
    <mergeCell ref="J377:K377"/>
    <mergeCell ref="J408:K408"/>
    <mergeCell ref="J409:K409"/>
    <mergeCell ref="J372:K372"/>
    <mergeCell ref="J373:K373"/>
    <mergeCell ref="J374:K374"/>
    <mergeCell ref="J375:K375"/>
    <mergeCell ref="J360:K360"/>
    <mergeCell ref="J361:K361"/>
    <mergeCell ref="J362:K362"/>
    <mergeCell ref="J363:K363"/>
    <mergeCell ref="J364:K364"/>
    <mergeCell ref="J366:K366"/>
    <mergeCell ref="J367:K367"/>
    <mergeCell ref="J368:K368"/>
    <mergeCell ref="J369:K369"/>
    <mergeCell ref="J370:K370"/>
    <mergeCell ref="J371:K371"/>
    <mergeCell ref="J344:K344"/>
    <mergeCell ref="J345:K345"/>
    <mergeCell ref="J317:K317"/>
    <mergeCell ref="J327:K327"/>
    <mergeCell ref="J324:K324"/>
    <mergeCell ref="J325:K325"/>
    <mergeCell ref="J326:K326"/>
    <mergeCell ref="J346:K346"/>
    <mergeCell ref="J347:K347"/>
    <mergeCell ref="J336:K336"/>
    <mergeCell ref="J337:K337"/>
    <mergeCell ref="J338:K338"/>
    <mergeCell ref="J339:K339"/>
    <mergeCell ref="J340:K340"/>
    <mergeCell ref="J341:K341"/>
    <mergeCell ref="J330:K330"/>
    <mergeCell ref="J331:K331"/>
    <mergeCell ref="J332:K332"/>
    <mergeCell ref="J333:K333"/>
    <mergeCell ref="J334:K334"/>
    <mergeCell ref="J335:K335"/>
    <mergeCell ref="J342:K342"/>
    <mergeCell ref="J343:K343"/>
    <mergeCell ref="J328:K328"/>
    <mergeCell ref="J329:K329"/>
    <mergeCell ref="J318:K318"/>
    <mergeCell ref="J319:K319"/>
    <mergeCell ref="J320:K320"/>
    <mergeCell ref="J321:K321"/>
    <mergeCell ref="J322:K322"/>
    <mergeCell ref="J323:K323"/>
    <mergeCell ref="J279:K279"/>
    <mergeCell ref="J280:K280"/>
    <mergeCell ref="J281:K281"/>
    <mergeCell ref="J298:K298"/>
    <mergeCell ref="J290:K290"/>
    <mergeCell ref="J258:K258"/>
    <mergeCell ref="J251:K251"/>
    <mergeCell ref="J299:K299"/>
    <mergeCell ref="J270:K270"/>
    <mergeCell ref="J271:K271"/>
    <mergeCell ref="J272:K272"/>
    <mergeCell ref="J273:K273"/>
    <mergeCell ref="J274:K274"/>
    <mergeCell ref="J275:K275"/>
    <mergeCell ref="J264:K264"/>
    <mergeCell ref="J265:K265"/>
    <mergeCell ref="J266:K266"/>
    <mergeCell ref="J267:K267"/>
    <mergeCell ref="J268:K268"/>
    <mergeCell ref="J291:K291"/>
    <mergeCell ref="J282:K282"/>
    <mergeCell ref="J283:K283"/>
    <mergeCell ref="J284:K284"/>
    <mergeCell ref="J260:K260"/>
    <mergeCell ref="J312:K312"/>
    <mergeCell ref="J313:K313"/>
    <mergeCell ref="J314:K314"/>
    <mergeCell ref="J315:K315"/>
    <mergeCell ref="J316:K316"/>
    <mergeCell ref="J307:K307"/>
    <mergeCell ref="J308:K308"/>
    <mergeCell ref="J309:K309"/>
    <mergeCell ref="J310:K310"/>
    <mergeCell ref="J311:K311"/>
    <mergeCell ref="J285:K285"/>
    <mergeCell ref="J286:K286"/>
    <mergeCell ref="J287:K287"/>
    <mergeCell ref="J296:K296"/>
    <mergeCell ref="J295:K295"/>
    <mergeCell ref="J297:K297"/>
    <mergeCell ref="J269:K269"/>
    <mergeCell ref="J300:K300"/>
    <mergeCell ref="J301:K301"/>
    <mergeCell ref="J302:K302"/>
    <mergeCell ref="J303:K303"/>
    <mergeCell ref="J304:K304"/>
    <mergeCell ref="J305:K305"/>
    <mergeCell ref="J306:K306"/>
    <mergeCell ref="J292:K292"/>
    <mergeCell ref="J293:K293"/>
    <mergeCell ref="J294:K294"/>
    <mergeCell ref="J289:K289"/>
    <mergeCell ref="J288:K288"/>
    <mergeCell ref="J276:K276"/>
    <mergeCell ref="J277:K277"/>
    <mergeCell ref="J278:K278"/>
    <mergeCell ref="J247:K247"/>
    <mergeCell ref="J226:K226"/>
    <mergeCell ref="J261:K261"/>
    <mergeCell ref="J262:K262"/>
    <mergeCell ref="J263:K263"/>
    <mergeCell ref="J252:K252"/>
    <mergeCell ref="J253:K253"/>
    <mergeCell ref="J254:K254"/>
    <mergeCell ref="J255:K255"/>
    <mergeCell ref="J238:K238"/>
    <mergeCell ref="J256:K256"/>
    <mergeCell ref="J234:K234"/>
    <mergeCell ref="J235:K235"/>
    <mergeCell ref="J236:K236"/>
    <mergeCell ref="J232:K232"/>
    <mergeCell ref="J233:K233"/>
    <mergeCell ref="J215:K215"/>
    <mergeCell ref="J225:K225"/>
    <mergeCell ref="J240:K240"/>
    <mergeCell ref="J241:K241"/>
    <mergeCell ref="J242:K242"/>
    <mergeCell ref="J243:K243"/>
    <mergeCell ref="J244:K244"/>
    <mergeCell ref="J259:K259"/>
    <mergeCell ref="J257:K257"/>
    <mergeCell ref="J246:K246"/>
    <mergeCell ref="J239:K239"/>
    <mergeCell ref="J248:K248"/>
    <mergeCell ref="J249:K249"/>
    <mergeCell ref="J250:K250"/>
    <mergeCell ref="J245:K245"/>
    <mergeCell ref="J237:K237"/>
    <mergeCell ref="J224:K224"/>
    <mergeCell ref="J230:K230"/>
    <mergeCell ref="J231:K231"/>
    <mergeCell ref="J216:K216"/>
    <mergeCell ref="J217:K217"/>
    <mergeCell ref="J218:K218"/>
    <mergeCell ref="J222:K222"/>
    <mergeCell ref="J147:K147"/>
    <mergeCell ref="J227:K227"/>
    <mergeCell ref="J199:K199"/>
    <mergeCell ref="J221:K221"/>
    <mergeCell ref="J163:K163"/>
    <mergeCell ref="J180:K180"/>
    <mergeCell ref="J182:K182"/>
    <mergeCell ref="J178:K178"/>
    <mergeCell ref="J164:K164"/>
    <mergeCell ref="J157:K157"/>
    <mergeCell ref="J188:K188"/>
    <mergeCell ref="J198:K198"/>
    <mergeCell ref="J197:K197"/>
    <mergeCell ref="J193:K193"/>
    <mergeCell ref="J195:K195"/>
    <mergeCell ref="J189:K189"/>
    <mergeCell ref="J228:K228"/>
    <mergeCell ref="J229:K229"/>
    <mergeCell ref="J213:K213"/>
    <mergeCell ref="J223:K223"/>
    <mergeCell ref="J192:K192"/>
    <mergeCell ref="J194:K194"/>
    <mergeCell ref="J196:K196"/>
    <mergeCell ref="J159:K159"/>
    <mergeCell ref="J160:K160"/>
    <mergeCell ref="J211:K211"/>
    <mergeCell ref="J210:K210"/>
    <mergeCell ref="J209:K209"/>
    <mergeCell ref="J136:K136"/>
    <mergeCell ref="J138:K138"/>
    <mergeCell ref="J140:K140"/>
    <mergeCell ref="J142:K142"/>
    <mergeCell ref="J143:K143"/>
    <mergeCell ref="J144:K144"/>
    <mergeCell ref="J137:K137"/>
    <mergeCell ref="J149:K149"/>
    <mergeCell ref="J148:K148"/>
    <mergeCell ref="J212:K212"/>
    <mergeCell ref="J165:K165"/>
    <mergeCell ref="J191:K191"/>
    <mergeCell ref="J161:K161"/>
    <mergeCell ref="J183:K183"/>
    <mergeCell ref="J208:K208"/>
    <mergeCell ref="J150:K150"/>
    <mergeCell ref="J154:K154"/>
    <mergeCell ref="J185:K185"/>
    <mergeCell ref="J177:K177"/>
    <mergeCell ref="J162:K162"/>
    <mergeCell ref="J166:K166"/>
    <mergeCell ref="J206:K206"/>
    <mergeCell ref="J205:K205"/>
    <mergeCell ref="J204:K204"/>
    <mergeCell ref="J203:K203"/>
    <mergeCell ref="J155:K155"/>
    <mergeCell ref="J187:K187"/>
    <mergeCell ref="J152:K152"/>
    <mergeCell ref="J186:K186"/>
    <mergeCell ref="J219:K219"/>
    <mergeCell ref="J220:K220"/>
    <mergeCell ref="J207:K207"/>
    <mergeCell ref="J214:K214"/>
    <mergeCell ref="J156:K156"/>
    <mergeCell ref="J202:K202"/>
    <mergeCell ref="J201:K201"/>
    <mergeCell ref="J200:K200"/>
    <mergeCell ref="J86:K86"/>
    <mergeCell ref="J123:K123"/>
    <mergeCell ref="J167:K167"/>
    <mergeCell ref="J169:K169"/>
    <mergeCell ref="J170:K170"/>
    <mergeCell ref="J172:K172"/>
    <mergeCell ref="J173:K173"/>
    <mergeCell ref="J175:K175"/>
    <mergeCell ref="J102:K102"/>
    <mergeCell ref="J106:K106"/>
    <mergeCell ref="J126:K126"/>
    <mergeCell ref="J127:K127"/>
    <mergeCell ref="J117:K117"/>
    <mergeCell ref="J129:K129"/>
    <mergeCell ref="J131:K131"/>
    <mergeCell ref="J133:K133"/>
    <mergeCell ref="J122:K122"/>
    <mergeCell ref="J120:K120"/>
    <mergeCell ref="J135:K135"/>
    <mergeCell ref="J115:K115"/>
    <mergeCell ref="J130:K130"/>
    <mergeCell ref="J132:K132"/>
    <mergeCell ref="J181:K181"/>
    <mergeCell ref="J151:K151"/>
    <mergeCell ref="J190:K190"/>
    <mergeCell ref="J184:K184"/>
    <mergeCell ref="J168:K168"/>
    <mergeCell ref="J171:K171"/>
    <mergeCell ref="J174:K174"/>
    <mergeCell ref="J176:K176"/>
    <mergeCell ref="J179:K179"/>
    <mergeCell ref="J153:K153"/>
    <mergeCell ref="J49:K49"/>
    <mergeCell ref="J51:K51"/>
    <mergeCell ref="J53:K53"/>
    <mergeCell ref="J55:K55"/>
    <mergeCell ref="J57:K57"/>
    <mergeCell ref="J59:K59"/>
    <mergeCell ref="J62:K62"/>
    <mergeCell ref="J64:K64"/>
    <mergeCell ref="J68:K68"/>
    <mergeCell ref="J71:K71"/>
    <mergeCell ref="J75:K75"/>
    <mergeCell ref="J73:K73"/>
    <mergeCell ref="J77:K77"/>
    <mergeCell ref="J78:K78"/>
    <mergeCell ref="J80:K80"/>
    <mergeCell ref="J81:K81"/>
    <mergeCell ref="J82:K82"/>
    <mergeCell ref="J84:K84"/>
    <mergeCell ref="J88:K88"/>
    <mergeCell ref="J89:K89"/>
    <mergeCell ref="J74:K74"/>
    <mergeCell ref="J118:K118"/>
    <mergeCell ref="J92:K92"/>
    <mergeCell ref="J158:K158"/>
    <mergeCell ref="J146:K146"/>
    <mergeCell ref="J134:K134"/>
    <mergeCell ref="J111:K111"/>
    <mergeCell ref="J113:K113"/>
    <mergeCell ref="J145:K145"/>
    <mergeCell ref="J141:K141"/>
    <mergeCell ref="J109:K109"/>
    <mergeCell ref="J41:K41"/>
    <mergeCell ref="J107:K107"/>
    <mergeCell ref="J103:K103"/>
    <mergeCell ref="J105:K105"/>
    <mergeCell ref="J139:K139"/>
    <mergeCell ref="J125:K125"/>
    <mergeCell ref="J128:K128"/>
    <mergeCell ref="J45:K45"/>
    <mergeCell ref="J47:K47"/>
    <mergeCell ref="J124:K124"/>
    <mergeCell ref="J66:K66"/>
    <mergeCell ref="J69:K69"/>
    <mergeCell ref="J70:K70"/>
    <mergeCell ref="J26:K26"/>
    <mergeCell ref="J121:K121"/>
    <mergeCell ref="J48:K48"/>
    <mergeCell ref="J50:K50"/>
    <mergeCell ref="J52:K52"/>
    <mergeCell ref="J54:K54"/>
    <mergeCell ref="J56:K56"/>
    <mergeCell ref="J58:K58"/>
    <mergeCell ref="J60:K60"/>
    <mergeCell ref="J61:K61"/>
    <mergeCell ref="J63:K63"/>
    <mergeCell ref="J65:K65"/>
    <mergeCell ref="J91:K91"/>
    <mergeCell ref="J93:K93"/>
    <mergeCell ref="J99:K99"/>
    <mergeCell ref="J67:K67"/>
    <mergeCell ref="J14:K14"/>
    <mergeCell ref="J40:K40"/>
    <mergeCell ref="J36:K36"/>
    <mergeCell ref="J38:K38"/>
    <mergeCell ref="J7:K7"/>
    <mergeCell ref="J9:K9"/>
    <mergeCell ref="J39:K39"/>
    <mergeCell ref="J119:K119"/>
    <mergeCell ref="J94:K94"/>
    <mergeCell ref="J96:K96"/>
    <mergeCell ref="J98:K98"/>
    <mergeCell ref="J101:K101"/>
    <mergeCell ref="J104:K104"/>
    <mergeCell ref="J42:K42"/>
    <mergeCell ref="J44:K44"/>
    <mergeCell ref="J76:K76"/>
    <mergeCell ref="J79:K79"/>
    <mergeCell ref="J46:K46"/>
    <mergeCell ref="J43:K43"/>
    <mergeCell ref="J95:K95"/>
    <mergeCell ref="J97:K97"/>
    <mergeCell ref="J100:K100"/>
    <mergeCell ref="J90:K90"/>
    <mergeCell ref="J72:K72"/>
    <mergeCell ref="J110:K110"/>
    <mergeCell ref="J112:K112"/>
    <mergeCell ref="J114:K114"/>
    <mergeCell ref="J116:K116"/>
    <mergeCell ref="J83:K83"/>
    <mergeCell ref="J85:K85"/>
    <mergeCell ref="J87:K87"/>
    <mergeCell ref="J16:K16"/>
    <mergeCell ref="J18:K18"/>
    <mergeCell ref="J20:K20"/>
    <mergeCell ref="J22:K22"/>
    <mergeCell ref="J24:K24"/>
  </mergeCells>
  <phoneticPr fontId="2"/>
  <hyperlinks>
    <hyperlink ref="H985" r:id="rId1" display="18/06/14  金毘羅尾根⇒境川源流（高尾駅・金毘羅尾根・東高尾山稜・榎窪川林道・三沢峠・草戸山・境川源流・大地青少年センター・法政大学BS）" xr:uid="{00000000-0004-0000-0000-000000000000}"/>
    <hyperlink ref="H986" r:id="rId2" xr:uid="{00000000-0004-0000-0000-000001000000}"/>
    <hyperlink ref="H987" r:id="rId3" xr:uid="{00000000-0004-0000-0000-000002000000}"/>
    <hyperlink ref="H988" r:id="rId4" xr:uid="{00000000-0004-0000-0000-000003000000}"/>
    <hyperlink ref="H989" r:id="rId5" display="18/06/03  北浅川上流端⇒多摩川合流点（水無瀬橋・陣馬街道・浅川上流端・陣馬高原下BS・落合橋・川原宿大橋・松枝橋・大和田橋・府中四谷橋）63.3㎞　By　Moulton" xr:uid="{00000000-0004-0000-0000-000004000000}"/>
    <hyperlink ref="H990" r:id="rId6" xr:uid="{00000000-0004-0000-0000-000005000000}"/>
    <hyperlink ref="H991" r:id="rId7" xr:uid="{00000000-0004-0000-0000-000006000000}"/>
    <hyperlink ref="H992" r:id="rId8" display="18/05/26  高尾Vルート散歩（高尾ST・駒木野・唐沢山vr・摺指分岐・日影・高尾山北尾根vr・吊橋分岐・522m東尾根・蛇滝・1号路西側仕事道vr・城見台・「高尾山ちか道」・高尾駅）" xr:uid="{00000000-0004-0000-0000-000007000000}"/>
    <hyperlink ref="H993" r:id="rId9" xr:uid="{00000000-0004-0000-0000-000008000000}"/>
    <hyperlink ref="H994" r:id="rId10" xr:uid="{00000000-0004-0000-0000-000009000000}"/>
    <hyperlink ref="H996" r:id="rId11" xr:uid="{00000000-0004-0000-0000-00000A000000}"/>
    <hyperlink ref="H997" r:id="rId12" xr:uid="{00000000-0004-0000-0000-00000B000000}"/>
    <hyperlink ref="H998" r:id="rId13" xr:uid="{00000000-0004-0000-0000-00000C000000}"/>
    <hyperlink ref="H999" r:id="rId14" xr:uid="{00000000-0004-0000-0000-00000D000000}"/>
    <hyperlink ref="H1000" r:id="rId15" xr:uid="{00000000-0004-0000-0000-00000E000000}"/>
    <hyperlink ref="H1001" r:id="rId16" xr:uid="{00000000-0004-0000-0000-00000F000000}"/>
    <hyperlink ref="H1002" r:id="rId17" display="18/04/29  草戸峠（榛名神社・榛名尾根・町田八王子境界尾根・拓大尾根）" xr:uid="{00000000-0004-0000-0000-000010000000}"/>
    <hyperlink ref="H1003" r:id="rId18" xr:uid="{00000000-0004-0000-0000-000011000000}"/>
    <hyperlink ref="H1004" r:id="rId19" xr:uid="{00000000-0004-0000-0000-000012000000}"/>
    <hyperlink ref="H1005" r:id="rId20" xr:uid="{00000000-0004-0000-0000-000013000000}"/>
    <hyperlink ref="H1006" r:id="rId21" xr:uid="{00000000-0004-0000-0000-000014000000}"/>
    <hyperlink ref="H1007" r:id="rId22" xr:uid="{00000000-0004-0000-0000-000015000000}"/>
    <hyperlink ref="H1008" r:id="rId23" xr:uid="{00000000-0004-0000-0000-000016000000}"/>
    <hyperlink ref="H1009" r:id="rId24" display="18/04/12  奥高尾（小仏BS・ヤゴ沢作業道・671ｍピーク・新多摩線68号鉄塔・白沢林道・新多摩線66号鉄塔・小仏城山・稲荷山コース・京王高尾山温泉）" xr:uid="{00000000-0004-0000-0000-000017000000}"/>
    <hyperlink ref="H1010" r:id="rId25" xr:uid="{00000000-0004-0000-0000-000018000000}"/>
    <hyperlink ref="H1011" r:id="rId26" xr:uid="{00000000-0004-0000-0000-000019000000}"/>
    <hyperlink ref="H1012" r:id="rId27" xr:uid="{00000000-0004-0000-0000-00001A000000}"/>
    <hyperlink ref="H1013" r:id="rId28" display="18/03/28  倉岳山・高畑山（梁川St・倉岳山北東尾根・倉岳山・天神山・高畑山・高畑山北尾根・小篠イトヒバ・鳥沢St）" xr:uid="{00000000-0004-0000-0000-00001B000000}"/>
    <hyperlink ref="H1014" r:id="rId29" xr:uid="{00000000-0004-0000-0000-00001C000000}"/>
    <hyperlink ref="H1015" r:id="rId30" xr:uid="{00000000-0004-0000-0000-00001D000000}"/>
    <hyperlink ref="H1016" r:id="rId31" xr:uid="{00000000-0004-0000-0000-00001E000000}"/>
    <hyperlink ref="H1017" r:id="rId32" xr:uid="{00000000-0004-0000-0000-00001F000000}"/>
    <hyperlink ref="H1018" r:id="rId33" xr:uid="{00000000-0004-0000-0000-000020000000}"/>
    <hyperlink ref="H1019" r:id="rId34" display="18/03/04  多摩川CR・浅川CR（拝島橋・多摩川左岸」CR・羽村取水堰・阿蘇神社・日野橋・浅川右岸CR・陵南大橋） 58.1km By GT" xr:uid="{00000000-0004-0000-0000-000021000000}"/>
    <hyperlink ref="H1020" r:id="rId35" xr:uid="{00000000-0004-0000-0000-000022000000}"/>
    <hyperlink ref="H1021" r:id="rId36" xr:uid="{00000000-0004-0000-0000-000023000000}"/>
    <hyperlink ref="H1022" r:id="rId37" xr:uid="{00000000-0004-0000-0000-000024000000}"/>
    <hyperlink ref="H1023" r:id="rId38" xr:uid="{00000000-0004-0000-0000-000025000000}"/>
    <hyperlink ref="H1024" r:id="rId39" xr:uid="{00000000-0004-0000-0000-000026000000}"/>
    <hyperlink ref="H1025" r:id="rId40" xr:uid="{00000000-0004-0000-0000-000027000000}"/>
    <hyperlink ref="H1026" r:id="rId41" xr:uid="{00000000-0004-0000-0000-000028000000}"/>
    <hyperlink ref="H1033" r:id="rId42" xr:uid="{00000000-0004-0000-0000-000029000000}"/>
    <hyperlink ref="H1032" r:id="rId43" xr:uid="{00000000-0004-0000-0000-00002A000000}"/>
    <hyperlink ref="H1031" r:id="rId44" display="18/01/15  丸川峠・大菩薩嶺（裂石バス停・ゲート・丸川峠・大菩薩嶺・雷岩・唐松尾根・ふくちゃん山荘・上日川峠・ゲート・裂石バス停）" xr:uid="{00000000-0004-0000-0000-00002B000000}"/>
    <hyperlink ref="H1030" r:id="rId45" xr:uid="{00000000-0004-0000-0000-00002C000000}"/>
    <hyperlink ref="H1029" r:id="rId46" display="18/01/24  高尾山口駅・稲荷山コース・奥高尾北側巻道・小仏城山・小仏城山東尾根・日影バス停" xr:uid="{00000000-0004-0000-0000-00002D000000}"/>
    <hyperlink ref="H1028" r:id="rId47" display="18/01/26  払沢ノ滝結氷(夕焼小焼バス停・宮尾神社・高留沢ノ頭南東尾根・鳥切り場・峰見通り・市道山・臼杵山・元郷バス停・払沢ノ滝）" xr:uid="{00000000-0004-0000-0000-00002E000000}"/>
    <hyperlink ref="H1027" r:id="rId48" xr:uid="{00000000-0004-0000-0000-00002F000000}"/>
    <hyperlink ref="H1034" r:id="rId49" xr:uid="{00000000-0004-0000-0000-000030000000}"/>
    <hyperlink ref="H1035" r:id="rId50" xr:uid="{00000000-0004-0000-0000-000031000000}"/>
    <hyperlink ref="H1036" r:id="rId51" xr:uid="{00000000-0004-0000-0000-000032000000}"/>
    <hyperlink ref="H1037" r:id="rId52" xr:uid="{00000000-0004-0000-0000-000033000000}"/>
    <hyperlink ref="H1038" r:id="rId53" xr:uid="{00000000-0004-0000-0000-000034000000}"/>
    <hyperlink ref="H1039" r:id="rId54" xr:uid="{00000000-0004-0000-0000-000035000000}"/>
    <hyperlink ref="H1040" r:id="rId55" xr:uid="{00000000-0004-0000-0000-000036000000}"/>
    <hyperlink ref="H1041" r:id="rId56" display="17/11/28  今熊山・刈寄山（今熊山登山口バス停・金剛ノ滝・今熊山・刈寄山・北尾根・刈寄林道・沢戸橋・秋川橋秋川橋バス停）" xr:uid="{00000000-0004-0000-0000-000037000000}"/>
    <hyperlink ref="H1042" r:id="rId57" xr:uid="{00000000-0004-0000-0000-000038000000}"/>
    <hyperlink ref="H1043" r:id="rId58" xr:uid="{00000000-0004-0000-0000-000039000000}"/>
    <hyperlink ref="H1044" r:id="rId59" xr:uid="{00000000-0004-0000-0000-00003A000000}"/>
    <hyperlink ref="H1045" r:id="rId60" display="17/11/12  五日市の広徳寺の銀杏（南浅川・秋川街道・秋川橋・広徳寺・十里木石舟橋・乙津龍珠院のもみじ）" xr:uid="{00000000-0004-0000-0000-00003B000000}"/>
    <hyperlink ref="H1046" r:id="rId61" xr:uid="{00000000-0004-0000-0000-00003C000000}"/>
    <hyperlink ref="H1047" r:id="rId62" xr:uid="{00000000-0004-0000-0000-00003D000000}"/>
    <hyperlink ref="H1048" r:id="rId63" xr:uid="{00000000-0004-0000-0000-00003E000000}"/>
    <hyperlink ref="H1049" r:id="rId64" display="17/10/30  大垂水林道・南高尾山稜中段歩道（大垂水バス停・大垂水林道・499mP東尾根・南高尾山稜中段歩道・三沢峠・草戸山・拓大尾根・初沢山・高尾駅）" xr:uid="{00000000-0004-0000-0000-00003F000000}"/>
    <hyperlink ref="H1050" r:id="rId65" display="17/10/24  権現山北尾根・鋸尾根（初戸バス停・権現山北尾根・権現山・麻生山・北峰・鋸尾根・杉平バス停）" xr:uid="{00000000-0004-0000-0000-000040000000}"/>
    <hyperlink ref="H1051" r:id="rId66" xr:uid="{00000000-0004-0000-0000-000041000000}"/>
    <hyperlink ref="H1052" r:id="rId67" display="17/10/12  小仏城山・景信山（日影Ｐ・小仏城山東尾根・小仏峠・陣馬高尾縦走路西側仕事道・景信山・景信山東尾根・小下沢園地・日影Ｐ）  GoPro" xr:uid="{00000000-0004-0000-0000-000042000000}"/>
    <hyperlink ref="H1053" r:id="rId68" xr:uid="{00000000-0004-0000-0000-000043000000}"/>
    <hyperlink ref="H1054" r:id="rId69" xr:uid="{00000000-0004-0000-0000-000044000000}"/>
    <hyperlink ref="H1055" r:id="rId70" xr:uid="{00000000-0004-0000-0000-000045000000}"/>
    <hyperlink ref="H1056" r:id="rId71" display="17/09/27  南高尾山稜・東高尾山稜（大垂水BS・大洞山・三沢峠・草戸山・四辻・金刀比羅宮・高尾駅）" xr:uid="{00000000-0004-0000-0000-000046000000}"/>
    <hyperlink ref="H1057" r:id="rId72" xr:uid="{00000000-0004-0000-0000-000047000000}"/>
    <hyperlink ref="H1058" r:id="rId73" xr:uid="{00000000-0004-0000-0000-000048000000}"/>
    <hyperlink ref="H1059" r:id="rId74" xr:uid="{00000000-0004-0000-0000-000049000000}"/>
    <hyperlink ref="H1060" r:id="rId75" xr:uid="{00000000-0004-0000-0000-00004A000000}"/>
    <hyperlink ref="H1061" r:id="rId76" xr:uid="{00000000-0004-0000-0000-00004B000000}"/>
    <hyperlink ref="H1062" r:id="rId77" xr:uid="{00000000-0004-0000-0000-00004C000000}"/>
    <hyperlink ref="H1064" r:id="rId78" xr:uid="{00000000-0004-0000-0000-00004D000000}"/>
    <hyperlink ref="H1063" r:id="rId79" xr:uid="{00000000-0004-0000-0000-00004E000000}"/>
    <hyperlink ref="H1065" r:id="rId80" xr:uid="{00000000-0004-0000-0000-00004F000000}"/>
    <hyperlink ref="H1066" r:id="rId81" display="17/08/22  朝日小沢上バス停・鈴ケ音峠・大桑山・高畑山・倉岳山・月夜根沢・梁川駅" xr:uid="{00000000-0004-0000-0000-000050000000}"/>
    <hyperlink ref="H1067" r:id="rId82" xr:uid="{00000000-0004-0000-0000-000051000000}"/>
    <hyperlink ref="H1068" r:id="rId83" xr:uid="{00000000-0004-0000-0000-000052000000}"/>
    <hyperlink ref="H1069" r:id="rId84" xr:uid="{00000000-0004-0000-0000-000053000000}"/>
    <hyperlink ref="H1070" r:id="rId85" display="17/07/28  小仏BS・671P（東尾根・西尾根）・550m水平道・小仏峠・県道516号・新多摩線鉄塔（67号・66号・65号）・小仏城山北尾根・日影BS" xr:uid="{00000000-0004-0000-0000-000054000000}"/>
    <hyperlink ref="H1071" r:id="rId86" xr:uid="{00000000-0004-0000-0000-000055000000}"/>
    <hyperlink ref="H1072" r:id="rId87" xr:uid="{00000000-0004-0000-0000-000056000000}"/>
    <hyperlink ref="H1073" r:id="rId88" xr:uid="{00000000-0004-0000-0000-000057000000}"/>
    <hyperlink ref="H1074" r:id="rId89" xr:uid="{00000000-0004-0000-0000-000058000000}"/>
    <hyperlink ref="H1075" r:id="rId90" xr:uid="{00000000-0004-0000-0000-000059000000}"/>
    <hyperlink ref="H1076" r:id="rId91" xr:uid="{00000000-0004-0000-0000-00005A000000}"/>
    <hyperlink ref="H1077" r:id="rId92" display="17/07/06  自宅・湯殿川・町田街道・境界尾根・草戸峠・初沢川右岸尾根・高尾駅  GoPro" xr:uid="{00000000-0004-0000-0000-00005B000000}"/>
    <hyperlink ref="H1078" r:id="rId93" xr:uid="{00000000-0004-0000-0000-00005C000000}"/>
    <hyperlink ref="H1079" r:id="rId94" xr:uid="{00000000-0004-0000-0000-00005D000000}"/>
    <hyperlink ref="H1081" r:id="rId95" display="17/06/20  大菩薩峠登山口ＢＳ・丸川峠・牛首谷橋・新横手峠・六本木峠・寺尾峠・丸川峠・裂石ＢＳ  GoPro" xr:uid="{00000000-0004-0000-0000-00005E000000}"/>
    <hyperlink ref="H1082" r:id="rId96" xr:uid="{00000000-0004-0000-0000-00005F000000}"/>
    <hyperlink ref="H1083" r:id="rId97" xr:uid="{00000000-0004-0000-0000-000060000000}"/>
    <hyperlink ref="H1084" r:id="rId98" xr:uid="{00000000-0004-0000-0000-000061000000}"/>
    <hyperlink ref="H1085" r:id="rId99" xr:uid="{00000000-0004-0000-0000-000062000000}"/>
    <hyperlink ref="H1086" r:id="rId100" xr:uid="{00000000-0004-0000-0000-000063000000}"/>
    <hyperlink ref="H1087" r:id="rId101" xr:uid="{00000000-0004-0000-0000-000064000000}"/>
    <hyperlink ref="H1088" r:id="rId102" xr:uid="{00000000-0004-0000-0000-000065000000}"/>
    <hyperlink ref="H1089" r:id="rId103" xr:uid="{00000000-0004-0000-0000-000066000000}"/>
    <hyperlink ref="H1090" r:id="rId104" xr:uid="{00000000-0004-0000-0000-000067000000}"/>
    <hyperlink ref="H1091" r:id="rId105" xr:uid="{00000000-0004-0000-0000-000068000000}"/>
    <hyperlink ref="H1092" r:id="rId106" xr:uid="{00000000-0004-0000-0000-000069000000}"/>
    <hyperlink ref="H1093" r:id="rId107" display="17/05/19  富岡バス停（富士急山梨）・麻生山・権現山・和見分岐・二本杉・用竹バス停（富士急山梨）" xr:uid="{00000000-0004-0000-0000-00006A000000}"/>
    <hyperlink ref="H1094" r:id="rId108" display="17/05/15  クラブ前バス停・三井大橋・峯の薬師・草戸山・市境界尾根・町田街道館ヶ丘" xr:uid="{00000000-0004-0000-0000-00006B000000}"/>
    <hyperlink ref="H1095" r:id="rId109" display="17/05/12  高尾街道・秋川街道・檜原街道・都道205号藤倉・白岩林道（浅間尾根越）・浅間尾根登山口・檜原街道" xr:uid="{00000000-0004-0000-0000-00006C000000}"/>
    <hyperlink ref="H1096" r:id="rId110" xr:uid="{00000000-0004-0000-0000-00006D000000}"/>
    <hyperlink ref="H1097" r:id="rId111" xr:uid="{00000000-0004-0000-0000-00006E000000}"/>
    <hyperlink ref="H1098" r:id="rId112" display="17/05/03  新小倉橋・鳥居原ふれあいセンター・宮ケ瀬三差路・札掛・ヤビツ峠ピストン　81.72km" xr:uid="{00000000-0004-0000-0000-00006F000000}"/>
    <hyperlink ref="H1099" r:id="rId113" xr:uid="{00000000-0004-0000-0000-000070000000}"/>
    <hyperlink ref="H1100" r:id="rId114" xr:uid="{00000000-0004-0000-0000-000071000000}"/>
    <hyperlink ref="H1101" r:id="rId115" xr:uid="{00000000-0004-0000-0000-000072000000}"/>
    <hyperlink ref="H1102" r:id="rId116" xr:uid="{00000000-0004-0000-0000-000073000000}"/>
    <hyperlink ref="H1103" r:id="rId117" xr:uid="{00000000-0004-0000-0000-000074000000}"/>
    <hyperlink ref="H1104" r:id="rId118" xr:uid="{00000000-0004-0000-0000-000075000000}"/>
    <hyperlink ref="H1105" r:id="rId119" xr:uid="{00000000-0004-0000-0000-000076000000}"/>
    <hyperlink ref="H1106" r:id="rId120" xr:uid="{00000000-0004-0000-0000-000077000000}"/>
    <hyperlink ref="H1107" r:id="rId121" display="17/04/03  ポタリング-戦車道・尾根緑道・鶴見川源流池・長池公園・富士見台公園" xr:uid="{00000000-0004-0000-0000-000078000000}"/>
    <hyperlink ref="H1108" r:id="rId122" xr:uid="{00000000-0004-0000-0000-000079000000}"/>
    <hyperlink ref="H1109" r:id="rId123" xr:uid="{00000000-0004-0000-0000-00007A000000}"/>
    <hyperlink ref="H1110" r:id="rId124" display="17/03/19  峰の薬師入口バス停・三沢峠・中沢峠・大洞山・大垂水バス停" xr:uid="{00000000-0004-0000-0000-00007B000000}"/>
    <hyperlink ref="H1111" r:id="rId125" display="17/03/17  甲斐大和・大谷ケ丸西尾根・大谷ケ丸・コンドウ丸・曲ﾘ沢峠・景徳院・甲斐大和" xr:uid="{00000000-0004-0000-0000-00007C000000}"/>
    <hyperlink ref="H1112" r:id="rId126" xr:uid="{00000000-0004-0000-0000-00007D000000}"/>
    <hyperlink ref="H1113" r:id="rId127" xr:uid="{00000000-0004-0000-0000-00007E000000}"/>
    <hyperlink ref="H1114" r:id="rId128" display="17/03/08  高尾駅南口・金比羅山・四辻・草戸山・峯ノ薬師・津久井湖・三井大橋・クラブ前バス停" xr:uid="{00000000-0004-0000-0000-00007F000000}"/>
    <hyperlink ref="H1115" r:id="rId129" display="17/03/03  津久井湖北側道路（県道515号、東光寺先から全面通行止め区間）・桂橋から廃道で大垂水峠・高尾山599" xr:uid="{00000000-0004-0000-0000-000080000000}"/>
    <hyperlink ref="H1116" r:id="rId130" xr:uid="{00000000-0004-0000-0000-000081000000}"/>
    <hyperlink ref="H1117" r:id="rId131" xr:uid="{00000000-0004-0000-0000-000082000000}"/>
    <hyperlink ref="H1118" r:id="rId132" xr:uid="{00000000-0004-0000-0000-000083000000}"/>
    <hyperlink ref="H1120" r:id="rId133" xr:uid="{00000000-0004-0000-0000-000084000000}"/>
    <hyperlink ref="H1121" r:id="rId134" display="17/02/14  払沢の滝(結氷状況=50%)・秋川渓谷・都立小峰公園" xr:uid="{00000000-0004-0000-0000-000085000000}"/>
    <hyperlink ref="H1122" r:id="rId135" xr:uid="{00000000-0004-0000-0000-000086000000}"/>
    <hyperlink ref="H1123" r:id="rId136" xr:uid="{00000000-0004-0000-0000-000087000000}"/>
    <hyperlink ref="H1124" r:id="rId137" xr:uid="{00000000-0004-0000-0000-000088000000}"/>
    <hyperlink ref="H1125" r:id="rId138" xr:uid="{00000000-0004-0000-0000-000089000000}"/>
    <hyperlink ref="H1126" r:id="rId139" xr:uid="{00000000-0004-0000-0000-00008A000000}"/>
    <hyperlink ref="H1127" r:id="rId140" xr:uid="{00000000-0004-0000-0000-00008B000000}"/>
    <hyperlink ref="H1128" r:id="rId141" xr:uid="{00000000-0004-0000-0000-00008C000000}"/>
    <hyperlink ref="H1129" r:id="rId142" xr:uid="{00000000-0004-0000-0000-00008D000000}"/>
    <hyperlink ref="H1130" r:id="rId143" display="17/01/23  八王子、町田境界尾根・草戸峠・東高尾山稜・初沢分岐から高尾霊園・初沢川経路（廃道）・東高尾山稜・高尾駅" xr:uid="{00000000-0004-0000-0000-00008E000000}"/>
    <hyperlink ref="H1131" r:id="rId144" xr:uid="{00000000-0004-0000-0000-00008F000000}"/>
    <hyperlink ref="H1132" r:id="rId145" xr:uid="{00000000-0004-0000-0000-000090000000}"/>
    <hyperlink ref="H1133" r:id="rId146" xr:uid="{00000000-0004-0000-0000-000091000000}"/>
    <hyperlink ref="H1134" r:id="rId147" display="17/01/05  初狩・藤沢川・沼ノ沢ノ峰南東尾根・御正人のタル・滝子山・ヒノキ平・滝子沢左岸尾根・初狩" xr:uid="{00000000-0004-0000-0000-000092000000}"/>
    <hyperlink ref="H1135" r:id="rId148" xr:uid="{00000000-0004-0000-0000-000093000000}"/>
    <hyperlink ref="H1136" r:id="rId149" display="16/12/24  法政大学・小松城跡・城山湖・草戸峠・境界尾根（八王子・町田）・榛名尾根・湯殿川" xr:uid="{00000000-0004-0000-0000-000094000000}"/>
    <hyperlink ref="H1137" r:id="rId150" display="16/12/21  上野原・井戸BS・熊倉山南西尾根・熊倉山・長尾根・落合橋・南郷BS" xr:uid="{00000000-0004-0000-0000-000095000000}"/>
    <hyperlink ref="H1138" r:id="rId151" xr:uid="{00000000-0004-0000-0000-000096000000}"/>
    <hyperlink ref="H1139" r:id="rId152" xr:uid="{00000000-0004-0000-0000-000097000000}"/>
    <hyperlink ref="H1140" r:id="rId153" xr:uid="{00000000-0004-0000-0000-000098000000}"/>
    <hyperlink ref="H1141" r:id="rId154" xr:uid="{00000000-0004-0000-0000-000099000000}"/>
    <hyperlink ref="H1142" r:id="rId155" xr:uid="{00000000-0004-0000-0000-00009A000000}"/>
    <hyperlink ref="H1143" r:id="rId156" xr:uid="{00000000-0004-0000-0000-00009B000000}"/>
    <hyperlink ref="H1144" r:id="rId157" xr:uid="{00000000-0004-0000-0000-00009C000000}"/>
    <hyperlink ref="H1145" r:id="rId158" xr:uid="{00000000-0004-0000-0000-00009D000000}"/>
    <hyperlink ref="H1146" r:id="rId159" xr:uid="{00000000-0004-0000-0000-00009E000000}"/>
    <hyperlink ref="H1147" r:id="rId160" xr:uid="{00000000-0004-0000-0000-00009F000000}"/>
    <hyperlink ref="H1148" r:id="rId161" xr:uid="{00000000-0004-0000-0000-0000A0000000}"/>
    <hyperlink ref="H1149" r:id="rId162" xr:uid="{00000000-0004-0000-0000-0000A1000000}"/>
    <hyperlink ref="H1150" r:id="rId163" xr:uid="{00000000-0004-0000-0000-0000A2000000}"/>
    <hyperlink ref="H1151" r:id="rId164" xr:uid="{00000000-0004-0000-0000-0000A3000000}"/>
    <hyperlink ref="H1152" r:id="rId165" xr:uid="{00000000-0004-0000-0000-0000A4000000}"/>
    <hyperlink ref="H1153" r:id="rId166" xr:uid="{00000000-0004-0000-0000-0000A5000000}"/>
    <hyperlink ref="H1154" r:id="rId167" xr:uid="{00000000-0004-0000-0000-0000A6000000}"/>
    <hyperlink ref="H1155" r:id="rId168" xr:uid="{00000000-0004-0000-0000-0000A7000000}"/>
    <hyperlink ref="H1156" r:id="rId169" display="16/09/24  小山内裏公園（戦車道）・多摩よこやまの道・多摩尾根幹線道路 42.3km By MountainBike" xr:uid="{00000000-0004-0000-0000-0000A8000000}"/>
    <hyperlink ref="H1157" r:id="rId170" xr:uid="{00000000-0004-0000-0000-0000A9000000}"/>
    <hyperlink ref="H1158" r:id="rId171" display="16/09/09  日影BS・景信山東尾根・景信山・新多摩線72号・73号・小下沢・74号・大嵐山・北土代沢右岸尾根・夕焼小焼BS" xr:uid="{00000000-0004-0000-0000-0000AA000000}"/>
    <hyperlink ref="H1159" r:id="rId172" xr:uid="{00000000-0004-0000-0000-0000AB000000}"/>
    <hyperlink ref="H1160" r:id="rId173" xr:uid="{00000000-0004-0000-0000-0000AC000000}"/>
    <hyperlink ref="H1161" r:id="rId174" xr:uid="{00000000-0004-0000-0000-0000AD000000}"/>
    <hyperlink ref="H1162" r:id="rId175" xr:uid="{00000000-0004-0000-0000-0000AE000000}"/>
    <hyperlink ref="H1163" r:id="rId176" xr:uid="{00000000-0004-0000-0000-0000AF000000}"/>
    <hyperlink ref="H1164" r:id="rId177" xr:uid="{00000000-0004-0000-0000-0000B0000000}"/>
    <hyperlink ref="H1165" r:id="rId178" xr:uid="{00000000-0004-0000-0000-0000B1000000}"/>
    <hyperlink ref="H1166" r:id="rId179" display="16/08/04  小仏バス停・ヤゴ沢仕事道・671m峰東尾根・西尾根・白沢林道・美女谷・千木良・小仏城山・城山東尾根・日影バス停" xr:uid="{00000000-0004-0000-0000-0000B2000000}"/>
    <hyperlink ref="H1167" r:id="rId180" display="16/07/29  笹子駅・奥野稲村神社・大沢山・女坂峠・清八峠・本社ケ丸・角研山・笹子駅" xr:uid="{00000000-0004-0000-0000-0000B3000000}"/>
    <hyperlink ref="H1168" r:id="rId181" xr:uid="{00000000-0004-0000-0000-0000B4000000}"/>
    <hyperlink ref="H1169" r:id="rId182" xr:uid="{00000000-0004-0000-0000-0000B5000000}"/>
    <hyperlink ref="H1170" r:id="rId183" display="16/07/20  甲斐大和駅・大谷ケ丸西尾根・大谷ケ丸・曲沢峠・スミ沢・道証地蔵・笹子駅" xr:uid="{00000000-0004-0000-0000-0000B6000000}"/>
    <hyperlink ref="H1171" r:id="rId184" xr:uid="{00000000-0004-0000-0000-0000B7000000}"/>
    <hyperlink ref="H1172" r:id="rId185" xr:uid="{00000000-0004-0000-0000-0000B8000000}"/>
    <hyperlink ref="H1173" r:id="rId186" display="16/07/10  津久井湖・相模湖・大垂水峠41.2km By Roadracer" xr:uid="{00000000-0004-0000-0000-0000B9000000}"/>
    <hyperlink ref="H1174" r:id="rId187" xr:uid="{00000000-0004-0000-0000-0000BA000000}"/>
    <hyperlink ref="H1175" r:id="rId188" xr:uid="{00000000-0004-0000-0000-0000BB000000}"/>
    <hyperlink ref="H1176" r:id="rId189" xr:uid="{00000000-0004-0000-0000-0000BC000000}"/>
    <hyperlink ref="H1177" r:id="rId190" xr:uid="{00000000-0004-0000-0000-0000BD000000}"/>
    <hyperlink ref="H1178" r:id="rId191" xr:uid="{00000000-0004-0000-0000-0000BE000000}"/>
    <hyperlink ref="H1179" r:id="rId192" xr:uid="{00000000-0004-0000-0000-0000BF000000}"/>
    <hyperlink ref="H1180" r:id="rId193" xr:uid="{00000000-0004-0000-0000-0000C0000000}"/>
    <hyperlink ref="H1218" r:id="rId194" xr:uid="{00000000-0004-0000-0000-0000C1000000}"/>
    <hyperlink ref="H1217" r:id="rId195" xr:uid="{00000000-0004-0000-0000-0000C2000000}"/>
    <hyperlink ref="H1216" r:id="rId196" xr:uid="{00000000-0004-0000-0000-0000C3000000}"/>
    <hyperlink ref="H1215" r:id="rId197" xr:uid="{00000000-0004-0000-0000-0000C4000000}"/>
    <hyperlink ref="H1214" r:id="rId198" xr:uid="{00000000-0004-0000-0000-0000C5000000}"/>
    <hyperlink ref="H1213" r:id="rId199" xr:uid="{00000000-0004-0000-0000-0000C6000000}"/>
    <hyperlink ref="H1212" r:id="rId200" xr:uid="{00000000-0004-0000-0000-0000C7000000}"/>
    <hyperlink ref="H1211" r:id="rId201" xr:uid="{00000000-0004-0000-0000-0000C8000000}"/>
    <hyperlink ref="H1210" r:id="rId202" xr:uid="{00000000-0004-0000-0000-0000C9000000}"/>
    <hyperlink ref="H1209" r:id="rId203" xr:uid="{00000000-0004-0000-0000-0000CA000000}"/>
    <hyperlink ref="H1208" r:id="rId204" xr:uid="{00000000-0004-0000-0000-0000CB000000}"/>
    <hyperlink ref="H1207" r:id="rId205" xr:uid="{00000000-0004-0000-0000-0000CC000000}"/>
    <hyperlink ref="H1206" r:id="rId206" xr:uid="{00000000-0004-0000-0000-0000CD000000}"/>
    <hyperlink ref="H1205" r:id="rId207" xr:uid="{00000000-0004-0000-0000-0000CE000000}"/>
    <hyperlink ref="H1204" r:id="rId208" xr:uid="{00000000-0004-0000-0000-0000CF000000}"/>
    <hyperlink ref="H1203" r:id="rId209" xr:uid="{00000000-0004-0000-0000-0000D0000000}"/>
    <hyperlink ref="H1202" r:id="rId210" xr:uid="{00000000-0004-0000-0000-0000D1000000}"/>
    <hyperlink ref="H1201" r:id="rId211" xr:uid="{00000000-0004-0000-0000-0000D2000000}"/>
    <hyperlink ref="H1200" r:id="rId212" xr:uid="{00000000-0004-0000-0000-0000D3000000}"/>
    <hyperlink ref="H1199" r:id="rId213" xr:uid="{00000000-0004-0000-0000-0000D4000000}"/>
    <hyperlink ref="H1198" r:id="rId214" xr:uid="{00000000-0004-0000-0000-0000D5000000}"/>
    <hyperlink ref="H1197" r:id="rId215" xr:uid="{00000000-0004-0000-0000-0000D6000000}"/>
    <hyperlink ref="H1196" r:id="rId216" xr:uid="{00000000-0004-0000-0000-0000D7000000}"/>
    <hyperlink ref="H1195" r:id="rId217" xr:uid="{00000000-0004-0000-0000-0000D8000000}"/>
    <hyperlink ref="H1194" r:id="rId218" xr:uid="{00000000-0004-0000-0000-0000D9000000}"/>
    <hyperlink ref="H1193" r:id="rId219" xr:uid="{00000000-0004-0000-0000-0000DA000000}"/>
    <hyperlink ref="H1192" r:id="rId220" display="16/04/16  多摩尾根幹線道路・鶴川街道・野川ＳＲ・東八道路・多摩川ＳＲ By Roadracer" xr:uid="{00000000-0004-0000-0000-0000DB000000}"/>
    <hyperlink ref="H1191" r:id="rId221" xr:uid="{00000000-0004-0000-0000-0000DC000000}"/>
    <hyperlink ref="H1190" r:id="rId222" xr:uid="{00000000-0004-0000-0000-0000DD000000}"/>
    <hyperlink ref="H1189" r:id="rId223" xr:uid="{00000000-0004-0000-0000-0000DE000000}"/>
    <hyperlink ref="H1188" r:id="rId224" xr:uid="{00000000-0004-0000-0000-0000DF000000}"/>
    <hyperlink ref="H1187" r:id="rId225" xr:uid="{00000000-0004-0000-0000-0000E0000000}"/>
    <hyperlink ref="H1186" r:id="rId226" xr:uid="{00000000-0004-0000-0000-0000E1000000}"/>
    <hyperlink ref="H1185" r:id="rId227" xr:uid="{00000000-0004-0000-0000-0000E2000000}"/>
    <hyperlink ref="H1184" r:id="rId228" xr:uid="{00000000-0004-0000-0000-0000E3000000}"/>
    <hyperlink ref="H1183" r:id="rId229" xr:uid="{00000000-0004-0000-0000-0000E4000000}"/>
    <hyperlink ref="H1182" r:id="rId230" xr:uid="{00000000-0004-0000-0000-0000E5000000}"/>
    <hyperlink ref="H1181" r:id="rId231" display="16/05/29  浅川末端から多摩ＳＲ・青梅街道で古里駅、復路は吉野街道・滝山街道・高尾街道87.8km By Roadracer" xr:uid="{00000000-0004-0000-0000-0000E6000000}"/>
    <hyperlink ref="H1931" r:id="rId232" display="1995年・富士吉田・三浦半島・ヤビツ峠他（デジタルカメラが未だ無い時代）" xr:uid="{00000000-0004-0000-0000-0000E7000000}"/>
    <hyperlink ref="H1930" r:id="rId233" xr:uid="{00000000-0004-0000-0000-0000E8000000}"/>
    <hyperlink ref="H1929" r:id="rId234" xr:uid="{00000000-0004-0000-0000-0000E9000000}"/>
    <hyperlink ref="H1928" r:id="rId235" xr:uid="{00000000-0004-0000-0000-0000EA000000}"/>
    <hyperlink ref="H1927" r:id="rId236" xr:uid="{00000000-0004-0000-0000-0000EB000000}"/>
    <hyperlink ref="H1926" r:id="rId237" display="01/07/17  ヤビツ峠" xr:uid="{00000000-0004-0000-0000-0000EC000000}"/>
    <hyperlink ref="H1925" r:id="rId238" xr:uid="{00000000-0004-0000-0000-0000ED000000}"/>
    <hyperlink ref="H1924" r:id="rId239" display="01/07/30  峰の薬師：三沢峠" xr:uid="{00000000-0004-0000-0000-0000EE000000}"/>
    <hyperlink ref="H1923" r:id="rId240" xr:uid="{00000000-0004-0000-0000-0000EF000000}"/>
    <hyperlink ref="H1922" r:id="rId241" xr:uid="{00000000-0004-0000-0000-0000F0000000}"/>
    <hyperlink ref="H1921" r:id="rId242" xr:uid="{00000000-0004-0000-0000-0000F1000000}"/>
    <hyperlink ref="H1920" r:id="rId243" xr:uid="{00000000-0004-0000-0000-0000F2000000}"/>
    <hyperlink ref="H1919" r:id="rId244" xr:uid="{00000000-0004-0000-0000-0000F3000000}"/>
    <hyperlink ref="H1918" r:id="rId245" xr:uid="{00000000-0004-0000-0000-0000F4000000}"/>
    <hyperlink ref="H1917" r:id="rId246" xr:uid="{00000000-0004-0000-0000-0000F5000000}"/>
    <hyperlink ref="H1916" r:id="rId247" xr:uid="{00000000-0004-0000-0000-0000F6000000}"/>
    <hyperlink ref="H1915" r:id="rId248" xr:uid="{00000000-0004-0000-0000-0000F7000000}"/>
    <hyperlink ref="H1914" r:id="rId249" xr:uid="{00000000-0004-0000-0000-0000F8000000}"/>
    <hyperlink ref="H1913" r:id="rId250" xr:uid="{00000000-0004-0000-0000-0000F9000000}"/>
    <hyperlink ref="H1912" r:id="rId251" xr:uid="{00000000-0004-0000-0000-0000FA000000}"/>
    <hyperlink ref="H1911" r:id="rId252" xr:uid="{00000000-0004-0000-0000-0000FB000000}"/>
    <hyperlink ref="H1910" r:id="rId253" xr:uid="{00000000-0004-0000-0000-0000FC000000}"/>
    <hyperlink ref="H1909" r:id="rId254" xr:uid="{00000000-0004-0000-0000-0000FD000000}"/>
    <hyperlink ref="H1908" r:id="rId255" xr:uid="{00000000-0004-0000-0000-0000FE000000}"/>
    <hyperlink ref="H1907" r:id="rId256" xr:uid="{00000000-0004-0000-0000-0000FF000000}"/>
    <hyperlink ref="H1906" r:id="rId257" xr:uid="{00000000-0004-0000-0000-000000010000}"/>
    <hyperlink ref="H1905" r:id="rId258" xr:uid="{00000000-0004-0000-0000-000001010000}"/>
    <hyperlink ref="H1904" r:id="rId259" xr:uid="{00000000-0004-0000-0000-000002010000}"/>
    <hyperlink ref="H1903" r:id="rId260" xr:uid="{00000000-0004-0000-0000-000003010000}"/>
    <hyperlink ref="H1902" r:id="rId261" xr:uid="{00000000-0004-0000-0000-000004010000}"/>
    <hyperlink ref="H1901" r:id="rId262" xr:uid="{00000000-0004-0000-0000-000005010000}"/>
    <hyperlink ref="H1900" r:id="rId263" xr:uid="{00000000-0004-0000-0000-000006010000}"/>
    <hyperlink ref="H1899" r:id="rId264" xr:uid="{00000000-0004-0000-0000-000007010000}"/>
    <hyperlink ref="H1898" r:id="rId265" xr:uid="{00000000-0004-0000-0000-000008010000}"/>
    <hyperlink ref="H1897" r:id="rId266" display="03/12/12  大垂水峠から相模湖" xr:uid="{00000000-0004-0000-0000-000009010000}"/>
    <hyperlink ref="H1896" r:id="rId267" xr:uid="{00000000-0004-0000-0000-00000A010000}"/>
    <hyperlink ref="H1895" r:id="rId268" xr:uid="{00000000-0004-0000-0000-00000B010000}"/>
    <hyperlink ref="H1894" r:id="rId269" xr:uid="{00000000-0004-0000-0000-00000C010000}"/>
    <hyperlink ref="H1893" r:id="rId270" xr:uid="{00000000-0004-0000-0000-00000D010000}"/>
    <hyperlink ref="H1892" r:id="rId271" xr:uid="{00000000-0004-0000-0000-00000E010000}"/>
    <hyperlink ref="H1891" r:id="rId272" xr:uid="{00000000-0004-0000-0000-00000F010000}"/>
    <hyperlink ref="H1890" r:id="rId273" display="04/03/26  ヤビツ峠" xr:uid="{00000000-0004-0000-0000-000010010000}"/>
    <hyperlink ref="H1889" r:id="rId274" xr:uid="{00000000-0004-0000-0000-000011010000}"/>
    <hyperlink ref="H1888" r:id="rId275" xr:uid="{00000000-0004-0000-0000-000012010000}"/>
    <hyperlink ref="H1887" r:id="rId276" xr:uid="{00000000-0004-0000-0000-000013010000}"/>
    <hyperlink ref="H1886" r:id="rId277" xr:uid="{00000000-0004-0000-0000-000014010000}"/>
    <hyperlink ref="H1885" r:id="rId278" xr:uid="{00000000-0004-0000-0000-000015010000}"/>
    <hyperlink ref="H1884" r:id="rId279" xr:uid="{00000000-0004-0000-0000-000016010000}"/>
    <hyperlink ref="H1883" r:id="rId280" xr:uid="{00000000-0004-0000-0000-000017010000}"/>
    <hyperlink ref="H1882" r:id="rId281" xr:uid="{00000000-0004-0000-0000-000018010000}"/>
    <hyperlink ref="H1881" r:id="rId282" xr:uid="{00000000-0004-0000-0000-000019010000}"/>
    <hyperlink ref="H1880" r:id="rId283" xr:uid="{00000000-0004-0000-0000-00001A010000}"/>
    <hyperlink ref="H1879" r:id="rId284" xr:uid="{00000000-0004-0000-0000-00001B010000}"/>
    <hyperlink ref="H1878" r:id="rId285" xr:uid="{00000000-0004-0000-0000-00001C010000}"/>
    <hyperlink ref="H1877" r:id="rId286" xr:uid="{00000000-0004-0000-0000-00001D010000}"/>
    <hyperlink ref="H1876" r:id="rId287" xr:uid="{00000000-0004-0000-0000-00001E010000}"/>
    <hyperlink ref="H1875" r:id="rId288" xr:uid="{00000000-0004-0000-0000-00001F010000}"/>
    <hyperlink ref="H1874" r:id="rId289" xr:uid="{00000000-0004-0000-0000-000020010000}"/>
    <hyperlink ref="H1873" r:id="rId290" xr:uid="{00000000-0004-0000-0000-000021010000}"/>
    <hyperlink ref="H1872" r:id="rId291" xr:uid="{00000000-0004-0000-0000-000022010000}"/>
    <hyperlink ref="H1871" r:id="rId292" display="05/11/17  三沢峠から大垂水峠" xr:uid="{00000000-0004-0000-0000-000023010000}"/>
    <hyperlink ref="H1870" r:id="rId293" xr:uid="{00000000-0004-0000-0000-000024010000}"/>
    <hyperlink ref="H1869" r:id="rId294" display="05/11/30  払沢の滝から風張峠" xr:uid="{00000000-0004-0000-0000-000025010000}"/>
    <hyperlink ref="H1868" r:id="rId295" xr:uid="{00000000-0004-0000-0000-000026010000}"/>
    <hyperlink ref="H1867" r:id="rId296" xr:uid="{00000000-0004-0000-0000-000027010000}"/>
    <hyperlink ref="H1866" r:id="rId297" xr:uid="{00000000-0004-0000-0000-000028010000}"/>
    <hyperlink ref="H1865" r:id="rId298" xr:uid="{00000000-0004-0000-0000-000029010000}"/>
    <hyperlink ref="H1864" r:id="rId299" xr:uid="{00000000-0004-0000-0000-00002A010000}"/>
    <hyperlink ref="H1863" r:id="rId300" xr:uid="{00000000-0004-0000-0000-00002B010000}"/>
    <hyperlink ref="H1862" r:id="rId301" xr:uid="{00000000-0004-0000-0000-00002C010000}"/>
    <hyperlink ref="H1861" r:id="rId302" xr:uid="{00000000-0004-0000-0000-00002D010000}"/>
    <hyperlink ref="H1860" r:id="rId303" xr:uid="{00000000-0004-0000-0000-00002E010000}"/>
    <hyperlink ref="H1859" r:id="rId304" xr:uid="{00000000-0004-0000-0000-00002F010000}"/>
    <hyperlink ref="H1858" r:id="rId305" xr:uid="{00000000-0004-0000-0000-000030010000}"/>
    <hyperlink ref="H1857" r:id="rId306" xr:uid="{00000000-0004-0000-0000-000031010000}"/>
    <hyperlink ref="H1856" r:id="rId307" display="06/08/20  多摩よこやまの道" xr:uid="{00000000-0004-0000-0000-000032010000}"/>
    <hyperlink ref="H1855" r:id="rId308" xr:uid="{00000000-0004-0000-0000-000033010000}"/>
    <hyperlink ref="H1854" r:id="rId309" xr:uid="{00000000-0004-0000-0000-000034010000}"/>
    <hyperlink ref="H1853" r:id="rId310" display="06/09/11  払沢の滝" xr:uid="{00000000-0004-0000-0000-000035010000}"/>
    <hyperlink ref="H1852" r:id="rId311" xr:uid="{00000000-0004-0000-0000-000036010000}"/>
    <hyperlink ref="H1851" r:id="rId312" xr:uid="{00000000-0004-0000-0000-000037010000}"/>
    <hyperlink ref="H1850" r:id="rId313" xr:uid="{00000000-0004-0000-0000-000038010000}"/>
    <hyperlink ref="H1849" r:id="rId314" xr:uid="{00000000-0004-0000-0000-000039010000}"/>
    <hyperlink ref="H1848" r:id="rId315" xr:uid="{00000000-0004-0000-0000-00003A010000}"/>
    <hyperlink ref="H1847" r:id="rId316" xr:uid="{00000000-0004-0000-0000-00003B010000}"/>
    <hyperlink ref="H1846" r:id="rId317" xr:uid="{00000000-0004-0000-0000-00003C010000}"/>
    <hyperlink ref="H1845" r:id="rId318" xr:uid="{00000000-0004-0000-0000-00003D010000}"/>
    <hyperlink ref="H1844" r:id="rId319" xr:uid="{00000000-0004-0000-0000-00003E010000}"/>
    <hyperlink ref="H1843" r:id="rId320" xr:uid="{00000000-0004-0000-0000-00003F010000}"/>
    <hyperlink ref="H1842" r:id="rId321" xr:uid="{00000000-0004-0000-0000-000040010000}"/>
    <hyperlink ref="H1841" r:id="rId322" xr:uid="{00000000-0004-0000-0000-000041010000}"/>
    <hyperlink ref="H1840" r:id="rId323" display="07/01/14  大垂水峠・旧甲州道" xr:uid="{00000000-0004-0000-0000-000042010000}"/>
    <hyperlink ref="H1839" r:id="rId324" xr:uid="{00000000-0004-0000-0000-000043010000}"/>
    <hyperlink ref="H1838" r:id="rId325" xr:uid="{00000000-0004-0000-0000-000044010000}"/>
    <hyperlink ref="H1837" r:id="rId326" xr:uid="{00000000-0004-0000-0000-000045010000}"/>
    <hyperlink ref="H1836" r:id="rId327" xr:uid="{00000000-0004-0000-0000-000046010000}"/>
    <hyperlink ref="H1835" r:id="rId328" xr:uid="{00000000-0004-0000-0000-000047010000}"/>
    <hyperlink ref="H1834" r:id="rId329" xr:uid="{00000000-0004-0000-0000-000048010000}"/>
    <hyperlink ref="H1833" r:id="rId330" xr:uid="{00000000-0004-0000-0000-000049010000}"/>
    <hyperlink ref="H1832" r:id="rId331" xr:uid="{00000000-0004-0000-0000-00004A010000}"/>
    <hyperlink ref="H1831" r:id="rId332" xr:uid="{00000000-0004-0000-0000-00004B010000}"/>
    <hyperlink ref="H1830" r:id="rId333" xr:uid="{00000000-0004-0000-0000-00004C010000}"/>
    <hyperlink ref="H1829" r:id="rId334" xr:uid="{00000000-0004-0000-0000-00004D010000}"/>
    <hyperlink ref="H1828" r:id="rId335" xr:uid="{00000000-0004-0000-0000-00004E010000}"/>
    <hyperlink ref="H1827" r:id="rId336" xr:uid="{00000000-0004-0000-0000-00004F010000}"/>
    <hyperlink ref="H1826" r:id="rId337" xr:uid="{00000000-0004-0000-0000-000050010000}"/>
    <hyperlink ref="H1825" r:id="rId338" xr:uid="{00000000-0004-0000-0000-000051010000}"/>
    <hyperlink ref="H1824" r:id="rId339" display="07/04/01  三井峠" xr:uid="{00000000-0004-0000-0000-000052010000}"/>
    <hyperlink ref="H1823" r:id="rId340" xr:uid="{00000000-0004-0000-0000-000053010000}"/>
    <hyperlink ref="H1822" r:id="rId341" xr:uid="{00000000-0004-0000-0000-000054010000}"/>
    <hyperlink ref="H1821" r:id="rId342" xr:uid="{00000000-0004-0000-0000-000055010000}"/>
    <hyperlink ref="H1820" r:id="rId343" xr:uid="{00000000-0004-0000-0000-000056010000}"/>
    <hyperlink ref="H1819" r:id="rId344" xr:uid="{00000000-0004-0000-0000-000057010000}"/>
    <hyperlink ref="H1818" r:id="rId345" xr:uid="{00000000-0004-0000-0000-000058010000}"/>
    <hyperlink ref="H1817" r:id="rId346" display="07/05/02  真吾さんと浅間尾根" xr:uid="{00000000-0004-0000-0000-000059010000}"/>
    <hyperlink ref="H1816" r:id="rId347" xr:uid="{00000000-0004-0000-0000-00005A010000}"/>
    <hyperlink ref="H1815" r:id="rId348" xr:uid="{00000000-0004-0000-0000-00005B010000}"/>
    <hyperlink ref="H1814" r:id="rId349" xr:uid="{00000000-0004-0000-0000-00005C010000}"/>
    <hyperlink ref="H1813" r:id="rId350" xr:uid="{00000000-0004-0000-0000-00005D010000}"/>
    <hyperlink ref="H1812" r:id="rId351" xr:uid="{00000000-0004-0000-0000-00005E010000}"/>
    <hyperlink ref="H1811" r:id="rId352" xr:uid="{00000000-0004-0000-0000-00005F010000}"/>
    <hyperlink ref="H1810" r:id="rId353" xr:uid="{00000000-0004-0000-0000-000060010000}"/>
    <hyperlink ref="H1809" r:id="rId354" xr:uid="{00000000-0004-0000-0000-000061010000}"/>
    <hyperlink ref="H1808" r:id="rId355" xr:uid="{00000000-0004-0000-0000-000062010000}"/>
    <hyperlink ref="H1807" r:id="rId356" xr:uid="{00000000-0004-0000-0000-000063010000}"/>
    <hyperlink ref="H1806" r:id="rId357" xr:uid="{00000000-0004-0000-0000-000064010000}"/>
    <hyperlink ref="H1805" r:id="rId358" xr:uid="{00000000-0004-0000-0000-000065010000}"/>
    <hyperlink ref="H1804" r:id="rId359" xr:uid="{00000000-0004-0000-0000-000066010000}"/>
    <hyperlink ref="H1803" r:id="rId360" xr:uid="{00000000-0004-0000-0000-000067010000}"/>
    <hyperlink ref="H1802" r:id="rId361" xr:uid="{00000000-0004-0000-0000-000068010000}"/>
    <hyperlink ref="H1801" r:id="rId362" xr:uid="{00000000-0004-0000-0000-000069010000}"/>
    <hyperlink ref="H1800" r:id="rId363" display="07/08/09  津久井郡牧馬峠・大垂水峠" xr:uid="{00000000-0004-0000-0000-00006A010000}"/>
    <hyperlink ref="H1799" r:id="rId364" xr:uid="{00000000-0004-0000-0000-00006B010000}"/>
    <hyperlink ref="H1798" r:id="rId365" xr:uid="{00000000-0004-0000-0000-00006C010000}"/>
    <hyperlink ref="H1797" r:id="rId366" xr:uid="{00000000-0004-0000-0000-00006D010000}"/>
    <hyperlink ref="H1796" r:id="rId367" xr:uid="{00000000-0004-0000-0000-00006E010000}"/>
    <hyperlink ref="H1795" r:id="rId368" display="07/09/17  ヤビツ峠・秦野、伊勢原100km" xr:uid="{00000000-0004-0000-0000-00006F010000}"/>
    <hyperlink ref="H1794" r:id="rId369" xr:uid="{00000000-0004-0000-0000-000070010000}"/>
    <hyperlink ref="H1793" r:id="rId370" display="07/10/04  道志みち・神ノ川林道" xr:uid="{00000000-0004-0000-0000-000071010000}"/>
    <hyperlink ref="H1792" r:id="rId371" xr:uid="{00000000-0004-0000-0000-000072010000}"/>
    <hyperlink ref="H1791" r:id="rId372" xr:uid="{00000000-0004-0000-0000-000073010000}"/>
    <hyperlink ref="H1790" r:id="rId373" display="07/10/18  道志みち・神ノ川林道・犬越路" xr:uid="{00000000-0004-0000-0000-000074010000}"/>
    <hyperlink ref="H1789" r:id="rId374" xr:uid="{00000000-0004-0000-0000-000075010000}"/>
    <hyperlink ref="H1788" r:id="rId375" xr:uid="{00000000-0004-0000-0000-000076010000}"/>
    <hyperlink ref="H1787" r:id="rId376" xr:uid="{00000000-0004-0000-0000-000077010000}"/>
    <hyperlink ref="H1786" r:id="rId377" xr:uid="{00000000-0004-0000-0000-000078010000}"/>
    <hyperlink ref="H1785" r:id="rId378" xr:uid="{00000000-0004-0000-0000-000079010000}"/>
    <hyperlink ref="H1784" r:id="rId379" xr:uid="{00000000-0004-0000-0000-00007A010000}"/>
    <hyperlink ref="H1783" r:id="rId380" xr:uid="{00000000-0004-0000-0000-00007B010000}"/>
    <hyperlink ref="H1782" r:id="rId381" xr:uid="{00000000-0004-0000-0000-00007C010000}"/>
    <hyperlink ref="H1781" r:id="rId382" display="07/11/26  南高尾山稜：中沢峠・大垂水林道" xr:uid="{00000000-0004-0000-0000-00007D010000}"/>
    <hyperlink ref="H1780" r:id="rId383" xr:uid="{00000000-0004-0000-0000-00007E010000}"/>
    <hyperlink ref="H1779" r:id="rId384" xr:uid="{00000000-0004-0000-0000-00007F010000}"/>
    <hyperlink ref="H1778" r:id="rId385" xr:uid="{00000000-0004-0000-0000-000080010000}"/>
    <hyperlink ref="H1777" r:id="rId386" xr:uid="{00000000-0004-0000-0000-000081010000}"/>
    <hyperlink ref="H1776" r:id="rId387" xr:uid="{00000000-0004-0000-0000-000082010000}"/>
    <hyperlink ref="H1219" r:id="rId388" xr:uid="{00000000-0004-0000-0000-000083010000}"/>
    <hyperlink ref="H1775" r:id="rId389" xr:uid="{00000000-0004-0000-0000-000084010000}"/>
    <hyperlink ref="H1774" r:id="rId390" xr:uid="{00000000-0004-0000-0000-000085010000}"/>
    <hyperlink ref="H1773" r:id="rId391" xr:uid="{00000000-0004-0000-0000-000086010000}"/>
    <hyperlink ref="H1772" r:id="rId392" xr:uid="{00000000-0004-0000-0000-000087010000}"/>
    <hyperlink ref="H1771" r:id="rId393" xr:uid="{00000000-0004-0000-0000-000088010000}"/>
    <hyperlink ref="H1770" r:id="rId394" xr:uid="{00000000-0004-0000-0000-000089010000}"/>
    <hyperlink ref="H1769" r:id="rId395" xr:uid="{00000000-0004-0000-0000-00008A010000}"/>
    <hyperlink ref="H1768" r:id="rId396" xr:uid="{00000000-0004-0000-0000-00008B010000}"/>
    <hyperlink ref="H1767" r:id="rId397" xr:uid="{00000000-0004-0000-0000-00008C010000}"/>
    <hyperlink ref="H1766" r:id="rId398" xr:uid="{00000000-0004-0000-0000-00008D010000}"/>
    <hyperlink ref="H1765" r:id="rId399" xr:uid="{00000000-0004-0000-0000-00008E010000}"/>
    <hyperlink ref="H1764" r:id="rId400" xr:uid="{00000000-0004-0000-0000-00008F010000}"/>
    <hyperlink ref="H1763" r:id="rId401" display="08/02/25  八王子城址外周コース" xr:uid="{00000000-0004-0000-0000-000090010000}"/>
    <hyperlink ref="H1762" r:id="rId402" xr:uid="{00000000-0004-0000-0000-000091010000}"/>
    <hyperlink ref="H1761" r:id="rId403" xr:uid="{00000000-0004-0000-0000-000092010000}"/>
    <hyperlink ref="H1760" r:id="rId404" xr:uid="{00000000-0004-0000-0000-000093010000}"/>
    <hyperlink ref="H1759" r:id="rId405" xr:uid="{00000000-0004-0000-0000-000094010000}"/>
    <hyperlink ref="H1758" r:id="rId406" xr:uid="{00000000-0004-0000-0000-000095010000}"/>
    <hyperlink ref="H1757" r:id="rId407" xr:uid="{00000000-0004-0000-0000-000096010000}"/>
    <hyperlink ref="H1756" r:id="rId408" xr:uid="{00000000-0004-0000-0000-000097010000}"/>
    <hyperlink ref="H1755" r:id="rId409" xr:uid="{00000000-0004-0000-0000-000098010000}"/>
    <hyperlink ref="H1754" r:id="rId410" xr:uid="{00000000-0004-0000-0000-000099010000}"/>
    <hyperlink ref="H1753" r:id="rId411" display="08/04/28  鳩ノ巣駅・本仁田山・奥多摩駅" xr:uid="{00000000-0004-0000-0000-00009A010000}"/>
    <hyperlink ref="H1752" r:id="rId412" xr:uid="{00000000-0004-0000-0000-00009B010000}"/>
    <hyperlink ref="H1751" r:id="rId413" xr:uid="{00000000-0004-0000-0000-00009C010000}"/>
    <hyperlink ref="H1750" r:id="rId414" display="08/05/08  川乗橋・川苔山・赤杭尾根・古里駅" xr:uid="{00000000-0004-0000-0000-00009D010000}"/>
    <hyperlink ref="H1749" r:id="rId415" xr:uid="{00000000-0004-0000-0000-00009E010000}"/>
    <hyperlink ref="H1748" r:id="rId416" xr:uid="{00000000-0004-0000-0000-00009F010000}"/>
    <hyperlink ref="H1747" r:id="rId417" xr:uid="{00000000-0004-0000-0000-0000A0010000}"/>
    <hyperlink ref="H1746" r:id="rId418" xr:uid="{00000000-0004-0000-0000-0000A1010000}"/>
    <hyperlink ref="H1745" r:id="rId419" xr:uid="{00000000-0004-0000-0000-0000A2010000}"/>
    <hyperlink ref="H1744" r:id="rId420" xr:uid="{00000000-0004-0000-0000-0000A3010000}"/>
    <hyperlink ref="H1743" r:id="rId421" display="08/06/05  稲荷山・小仏城山・小仏城山東尾根" xr:uid="{00000000-0004-0000-0000-0000A4010000}"/>
    <hyperlink ref="H1742" r:id="rId422" xr:uid="{00000000-0004-0000-0000-0000A5010000}"/>
    <hyperlink ref="H1741" r:id="rId423" xr:uid="{00000000-0004-0000-0000-0000A6010000}"/>
    <hyperlink ref="H1740" r:id="rId424" display="08/06/19  日ノ出山北尾根・鍋割山・鳩ノ巣城山" xr:uid="{00000000-0004-0000-0000-0000A7010000}"/>
    <hyperlink ref="H1739" r:id="rId425" xr:uid="{00000000-0004-0000-0000-0000A8010000}"/>
    <hyperlink ref="H1738" r:id="rId426" xr:uid="{00000000-0004-0000-0000-0000A9010000}"/>
    <hyperlink ref="H1737" r:id="rId427" xr:uid="{00000000-0004-0000-0000-0000AA010000}"/>
    <hyperlink ref="H1736" r:id="rId428" display="08/07/10  上野原・正籐山・醍醐峠" xr:uid="{00000000-0004-0000-0000-0000AB010000}"/>
    <hyperlink ref="H1735" r:id="rId429" xr:uid="{00000000-0004-0000-0000-0000AC010000}"/>
    <hyperlink ref="H1734" r:id="rId430" xr:uid="{00000000-0004-0000-0000-0000AD010000}"/>
    <hyperlink ref="H1733" r:id="rId431" xr:uid="{00000000-0004-0000-0000-0000AE010000}"/>
    <hyperlink ref="H1732" r:id="rId432" xr:uid="{00000000-0004-0000-0000-0000AF010000}"/>
    <hyperlink ref="H1731" r:id="rId433" xr:uid="{00000000-0004-0000-0000-0000B0010000}"/>
    <hyperlink ref="H1730" r:id="rId434" xr:uid="{00000000-0004-0000-0000-0000B1010000}"/>
    <hyperlink ref="H1729" r:id="rId435" xr:uid="{00000000-0004-0000-0000-0000B2010000}"/>
    <hyperlink ref="H1728" r:id="rId436" xr:uid="{00000000-0004-0000-0000-0000B3010000}"/>
    <hyperlink ref="H1727" r:id="rId437" xr:uid="{00000000-0004-0000-0000-0000B4010000}"/>
    <hyperlink ref="H1726" r:id="rId438" display="08/09/01  用竹・雨降山・権現山・扇山" xr:uid="{00000000-0004-0000-0000-0000B5010000}"/>
    <hyperlink ref="H1725" r:id="rId439" xr:uid="{00000000-0004-0000-0000-0000B6010000}"/>
    <hyperlink ref="H1724" r:id="rId440" xr:uid="{00000000-0004-0000-0000-0000B7010000}"/>
    <hyperlink ref="H1723" r:id="rId441" display="08/09/11  日陰沢新道・大室山･犬越路・神ノ川" xr:uid="{00000000-0004-0000-0000-0000B8010000}"/>
    <hyperlink ref="H1722" r:id="rId442" display="08/09/15  鳥沢駅・高畑山・倉岳山・梁川駅" xr:uid="{00000000-0004-0000-0000-0000B9010000}"/>
    <hyperlink ref="H1721" r:id="rId443" xr:uid="{00000000-0004-0000-0000-0000BA010000}"/>
    <hyperlink ref="H1720" r:id="rId444" xr:uid="{00000000-0004-0000-0000-0000BB010000}"/>
    <hyperlink ref="H1719" r:id="rId445" display="08/10/09  ヤダ尾根・熊笹ノ峰・檜洞丸・犬越路" xr:uid="{00000000-0004-0000-0000-0000BC010000}"/>
    <hyperlink ref="H1718" r:id="rId446" xr:uid="{00000000-0004-0000-0000-0000BD010000}"/>
    <hyperlink ref="H1717" r:id="rId447" xr:uid="{00000000-0004-0000-0000-0000BE010000}"/>
    <hyperlink ref="H1716" r:id="rId448" xr:uid="{00000000-0004-0000-0000-0000BF010000}"/>
    <hyperlink ref="H1715" r:id="rId449" xr:uid="{00000000-0004-0000-0000-0000C0010000}"/>
    <hyperlink ref="H1714" r:id="rId450" xr:uid="{00000000-0004-0000-0000-0000C1010000}"/>
    <hyperlink ref="H1713" r:id="rId451" xr:uid="{00000000-0004-0000-0000-0000C2010000}"/>
    <hyperlink ref="H1712" r:id="rId452" xr:uid="{00000000-0004-0000-0000-0000C3010000}"/>
    <hyperlink ref="H1711" r:id="rId453" xr:uid="{00000000-0004-0000-0000-0000C4010000}"/>
    <hyperlink ref="H1710" r:id="rId454" xr:uid="{00000000-0004-0000-0000-0000C5010000}"/>
    <hyperlink ref="H1709" r:id="rId455" xr:uid="{00000000-0004-0000-0000-0000C6010000}"/>
    <hyperlink ref="H1708" r:id="rId456" display="08/12/04  地獄沢橋・大山北尾根・大山・一ノ沢峠" xr:uid="{00000000-0004-0000-0000-0000C7010000}"/>
    <hyperlink ref="H1707" r:id="rId457" xr:uid="{00000000-0004-0000-0000-0000C8010000}"/>
    <hyperlink ref="H1706" r:id="rId458" xr:uid="{00000000-0004-0000-0000-0000C9010000}"/>
    <hyperlink ref="H1705" r:id="rId459" xr:uid="{00000000-0004-0000-0000-0000CA010000}"/>
    <hyperlink ref="H1704" r:id="rId460" xr:uid="{00000000-0004-0000-0000-0000CB010000}"/>
    <hyperlink ref="H1220" r:id="rId461" xr:uid="{00000000-0004-0000-0000-0000CC010000}"/>
    <hyperlink ref="H1221" r:id="rId462" xr:uid="{00000000-0004-0000-0000-0000CD010000}"/>
    <hyperlink ref="H1222" r:id="rId463" xr:uid="{00000000-0004-0000-0000-0000CE010000}"/>
    <hyperlink ref="H1223" r:id="rId464" display="15/10/22  笹平・松生山・浅間嶺・払沢の滝" xr:uid="{00000000-0004-0000-0000-0000CF010000}"/>
    <hyperlink ref="H1224" r:id="rId465" xr:uid="{00000000-0004-0000-0000-0000D0010000}"/>
    <hyperlink ref="H1225" r:id="rId466" xr:uid="{00000000-0004-0000-0000-0000D1010000}"/>
    <hyperlink ref="H1226" r:id="rId467" display="15/09/30  大垂水峠・相模湖・津久井湖・城山湖By RoadRacer" xr:uid="{00000000-0004-0000-0000-0000D2010000}"/>
    <hyperlink ref="H1227" r:id="rId468" display="15/09/22  梅ノ木平・西山峠・中沢峠送電鉄塔東尾根・大垂水林道・大平林道・高尾林道・清滝口" xr:uid="{00000000-0004-0000-0000-0000D3010000}"/>
    <hyperlink ref="H1228" r:id="rId469" xr:uid="{00000000-0004-0000-0000-0000D4010000}"/>
    <hyperlink ref="H1229" r:id="rId470" xr:uid="{00000000-0004-0000-0000-0000D5010000}"/>
    <hyperlink ref="H1230" r:id="rId471" xr:uid="{00000000-0004-0000-0000-0000D6010000}"/>
    <hyperlink ref="H1231" r:id="rId472" xr:uid="{00000000-0004-0000-0000-0000D7010000}"/>
    <hyperlink ref="H1232" r:id="rId473" xr:uid="{00000000-0004-0000-0000-0000D8010000}"/>
    <hyperlink ref="H1233" r:id="rId474" xr:uid="{00000000-0004-0000-0000-0000D9010000}"/>
    <hyperlink ref="H1234" r:id="rId475" xr:uid="{00000000-0004-0000-0000-0000DA010000}"/>
    <hyperlink ref="H1235" r:id="rId476" display="15/08/06  塩山・裂石・丸川峠・大菩薩嶺・雷岩・唐松尾根・上日川峠・裂石" xr:uid="{00000000-0004-0000-0000-0000DB010000}"/>
    <hyperlink ref="H1236" r:id="rId477" xr:uid="{00000000-0004-0000-0000-0000DC010000}"/>
    <hyperlink ref="H1237" r:id="rId478" xr:uid="{00000000-0004-0000-0000-0000DD010000}"/>
    <hyperlink ref="H1238" r:id="rId479" xr:uid="{00000000-0004-0000-0000-0000DE010000}"/>
    <hyperlink ref="H1239" r:id="rId480" xr:uid="{00000000-0004-0000-0000-0000DF010000}"/>
    <hyperlink ref="H1240" r:id="rId481" xr:uid="{00000000-0004-0000-0000-0000E0010000}"/>
    <hyperlink ref="H1241" r:id="rId482" xr:uid="{00000000-0004-0000-0000-0000E1010000}"/>
    <hyperlink ref="H1242" r:id="rId483" xr:uid="{00000000-0004-0000-0000-0000E2010000}"/>
    <hyperlink ref="H1243" r:id="rId484" xr:uid="{00000000-0004-0000-0000-0000E3010000}"/>
    <hyperlink ref="H1244" r:id="rId485" xr:uid="{00000000-0004-0000-0000-0000E4010000}"/>
    <hyperlink ref="H1245" r:id="rId486" xr:uid="{00000000-0004-0000-0000-0000E5010000}"/>
    <hyperlink ref="H1246" r:id="rId487" xr:uid="{00000000-0004-0000-0000-0000E6010000}"/>
    <hyperlink ref="H1247" r:id="rId488" display="15/06/22  お坊山東峰東尾根・お坊山・大鹿峠・景徳院" xr:uid="{00000000-0004-0000-0000-0000E7010000}"/>
    <hyperlink ref="H1248" r:id="rId489" xr:uid="{00000000-0004-0000-0000-0000E8010000}"/>
    <hyperlink ref="H1249" r:id="rId490" display="15/06/11  奥多摩・川乗橋・川苔山・鳩ノ巣" xr:uid="{00000000-0004-0000-0000-0000E9010000}"/>
    <hyperlink ref="H1250" r:id="rId491" xr:uid="{00000000-0004-0000-0000-0000EA010000}"/>
    <hyperlink ref="H1251" r:id="rId492" xr:uid="{00000000-0004-0000-0000-0000EB010000}"/>
    <hyperlink ref="H1252" r:id="rId493" xr:uid="{00000000-0004-0000-0000-0000EC010000}"/>
    <hyperlink ref="H1253" r:id="rId494" xr:uid="{00000000-0004-0000-0000-0000ED010000}"/>
    <hyperlink ref="H1254" r:id="rId495" xr:uid="{00000000-0004-0000-0000-0000EE010000}"/>
    <hyperlink ref="H1255" r:id="rId496" xr:uid="{00000000-0004-0000-0000-0000EF010000}"/>
    <hyperlink ref="H1256" r:id="rId497" xr:uid="{00000000-0004-0000-0000-0000F0010000}"/>
    <hyperlink ref="H1257" r:id="rId498" xr:uid="{00000000-0004-0000-0000-0000F1010000}"/>
    <hyperlink ref="H1258" r:id="rId499" xr:uid="{00000000-0004-0000-0000-0000F2010000}"/>
    <hyperlink ref="H1259" r:id="rId500" xr:uid="{00000000-0004-0000-0000-0000F3010000}"/>
    <hyperlink ref="H1260" r:id="rId501" xr:uid="{00000000-0004-0000-0000-0000F4010000}"/>
    <hyperlink ref="H1261" r:id="rId502" display="15/05/11  笹子・奥野稲村神社・大沢山・ボッコノ頭・カヤノキビラノ頭・笹子峠・清水橋・甲斐大和" xr:uid="{00000000-0004-0000-0000-0000F5010000}"/>
    <hyperlink ref="H1262" r:id="rId503" xr:uid="{00000000-0004-0000-0000-0000F6010000}"/>
    <hyperlink ref="H1263" r:id="rId504" display="15/05/06  ヤビツ峠ﾋﾟｽﾄﾝBy RoadRacer" xr:uid="{00000000-0004-0000-0000-0000F7010000}"/>
    <hyperlink ref="H1264" r:id="rId505" xr:uid="{00000000-0004-0000-0000-0000F8010000}"/>
    <hyperlink ref="H1265" r:id="rId506" xr:uid="{00000000-0004-0000-0000-0000F9010000}"/>
    <hyperlink ref="H1266" r:id="rId507" xr:uid="{00000000-0004-0000-0000-0000FA010000}"/>
    <hyperlink ref="H1267" r:id="rId508" xr:uid="{00000000-0004-0000-0000-0000FB010000}"/>
    <hyperlink ref="H1268" r:id="rId509" xr:uid="{00000000-0004-0000-0000-0000FC010000}"/>
    <hyperlink ref="H1269" r:id="rId510" xr:uid="{00000000-0004-0000-0000-0000FD010000}"/>
    <hyperlink ref="H1270" r:id="rId511" display="15/04/09  日影・景信山東尾根・景信山・小仏峠・小仏城山・小仏城山東尾根・日影" xr:uid="{00000000-0004-0000-0000-0000FE010000}"/>
    <hyperlink ref="H1271" r:id="rId512" xr:uid="{00000000-0004-0000-0000-0000FF010000}"/>
    <hyperlink ref="H1272" r:id="rId513" display="15/04/02  上野原・初戸・雨降山・権現山・扇山・犬目・太田峠・梁川" xr:uid="{00000000-0004-0000-0000-000000020000}"/>
    <hyperlink ref="H1273" r:id="rId514" display="15/03/30  日陰沢橋・広河原・桧洞丸北東尾根(VR)・桧洞丸・熊笹ノ峰・大笄・小笄・犬越路・日陰沢橋" xr:uid="{00000000-0004-0000-0000-000001020000}"/>
    <hyperlink ref="H1274" r:id="rId515" xr:uid="{00000000-0004-0000-0000-000002020000}"/>
    <hyperlink ref="H1275" r:id="rId516" xr:uid="{00000000-0004-0000-0000-000003020000}"/>
    <hyperlink ref="H1276" r:id="rId517" xr:uid="{00000000-0004-0000-0000-000004020000}"/>
    <hyperlink ref="H1277" r:id="rId518" xr:uid="{00000000-0004-0000-0000-000005020000}"/>
    <hyperlink ref="H1278" r:id="rId519" xr:uid="{00000000-0004-0000-0000-000006020000}"/>
    <hyperlink ref="H1279" r:id="rId520" xr:uid="{00000000-0004-0000-0000-000007020000}"/>
    <hyperlink ref="H1280" r:id="rId521" xr:uid="{00000000-0004-0000-0000-000008020000}"/>
    <hyperlink ref="H1281" r:id="rId522" xr:uid="{00000000-0004-0000-0000-000009020000}"/>
    <hyperlink ref="H1282" r:id="rId523" display="15/02/23  広沢寺・日向山・梅ノ木峠・雷ノ峰尾根・見晴らし台・阿夫利神社下社・九十九曲・日向薬師・日向山・広沢寺" xr:uid="{00000000-0004-0000-0000-00000A020000}"/>
    <hyperlink ref="H1283" r:id="rId524" display="15/02/16  日陰沢橋・広河原・桧洞丸北尾根" xr:uid="{00000000-0004-0000-0000-00000B020000}"/>
    <hyperlink ref="H1284" r:id="rId525" xr:uid="{00000000-0004-0000-0000-00000C020000}"/>
    <hyperlink ref="H1285" r:id="rId526" xr:uid="{00000000-0004-0000-0000-00000D020000}"/>
    <hyperlink ref="H1286" r:id="rId527" xr:uid="{00000000-0004-0000-0000-00000E020000}"/>
    <hyperlink ref="H1287" r:id="rId528" xr:uid="{00000000-0004-0000-0000-00000F020000}"/>
    <hyperlink ref="H1288" r:id="rId529" xr:uid="{00000000-0004-0000-0000-000010020000}"/>
    <hyperlink ref="H1289" r:id="rId530" display="15/01/08  鳥沢・石仏地蔵・高畑山・天神山・穴路峠・倉岳山・月夜根沢・梁川" xr:uid="{00000000-0004-0000-0000-000011020000}"/>
    <hyperlink ref="H1290" r:id="rId531" xr:uid="{00000000-0004-0000-0000-000012020000}"/>
    <hyperlink ref="H1291" r:id="rId532" xr:uid="{00000000-0004-0000-0000-000013020000}"/>
    <hyperlink ref="H1292" r:id="rId533" xr:uid="{00000000-0004-0000-0000-000014020000}"/>
    <hyperlink ref="H1293" r:id="rId534" xr:uid="{00000000-0004-0000-0000-000015020000}"/>
    <hyperlink ref="H1294" r:id="rId535" xr:uid="{00000000-0004-0000-0000-000016020000}"/>
    <hyperlink ref="H1295" r:id="rId536" xr:uid="{00000000-0004-0000-0000-000017020000}"/>
    <hyperlink ref="H1296" r:id="rId537" xr:uid="{00000000-0004-0000-0000-000018020000}"/>
    <hyperlink ref="H1297" r:id="rId538" xr:uid="{00000000-0004-0000-0000-000019020000}"/>
    <hyperlink ref="H1298" r:id="rId539" xr:uid="{00000000-0004-0000-0000-00001A020000}"/>
    <hyperlink ref="H1299" r:id="rId540" xr:uid="{00000000-0004-0000-0000-00001B020000}"/>
    <hyperlink ref="H1300" r:id="rId541" display="14/10/16  城山（相模原市）ポタリング" xr:uid="{00000000-0004-0000-0000-00001C020000}"/>
    <hyperlink ref="H1301" r:id="rId542" xr:uid="{00000000-0004-0000-0000-00001D020000}"/>
    <hyperlink ref="H1302" r:id="rId543" xr:uid="{00000000-0004-0000-0000-00001E020000}"/>
    <hyperlink ref="H1303" r:id="rId544" xr:uid="{00000000-0004-0000-0000-00001F020000}"/>
    <hyperlink ref="H1304" r:id="rId545" xr:uid="{00000000-0004-0000-0000-000020020000}"/>
    <hyperlink ref="H1305" r:id="rId546" xr:uid="{00000000-0004-0000-0000-000021020000}"/>
    <hyperlink ref="H1306" r:id="rId547" xr:uid="{00000000-0004-0000-0000-000022020000}"/>
    <hyperlink ref="H1307" r:id="rId548" xr:uid="{00000000-0004-0000-0000-000023020000}"/>
    <hyperlink ref="H1308" r:id="rId549" display="14/08/25  モールトンのアクシデント" xr:uid="{00000000-0004-0000-0000-000024020000}"/>
    <hyperlink ref="H1309" r:id="rId550" xr:uid="{00000000-0004-0000-0000-000025020000}"/>
    <hyperlink ref="H1310" r:id="rId551" display="14/08/18  アレックス・モールトンで醍醐林道・三沢林道（by walk)・和田峠・陣馬高原下・陣馬街道" xr:uid="{00000000-0004-0000-0000-000026020000}"/>
    <hyperlink ref="H1311" r:id="rId552" display="14/08/08  アレックス・モールトンで檜原村、藤倉の雨乞ノ滝" xr:uid="{00000000-0004-0000-0000-000027020000}"/>
    <hyperlink ref="H1312" r:id="rId553" display="14/08/06  海沢探勝路・大岳山・鍋割山・海沢探勝路周回" xr:uid="{00000000-0004-0000-0000-000028020000}"/>
    <hyperlink ref="H1313" r:id="rId554" xr:uid="{00000000-0004-0000-0000-000029020000}"/>
    <hyperlink ref="H1314" r:id="rId555" xr:uid="{00000000-0004-0000-0000-00002A020000}"/>
    <hyperlink ref="H1315" r:id="rId556" xr:uid="{00000000-0004-0000-0000-00002B020000}"/>
    <hyperlink ref="H1316" r:id="rId557" xr:uid="{00000000-0004-0000-0000-00002C020000}"/>
    <hyperlink ref="H1317" r:id="rId558" display="14/07/14  塩山・大菩薩登山口・丸川峠・泉水十文字・エンマ御殿・牛首谷橋・寺尾峠・丸川峠" xr:uid="{00000000-0004-0000-0000-00002D020000}"/>
    <hyperlink ref="H1318" r:id="rId559" display="14/07/07  高尾山口・東高尾山稜・三沢峠・南高尾山稜・大垂水峠・大平林道・学習路・稲荷山コース" xr:uid="{00000000-0004-0000-0000-00002E020000}"/>
    <hyperlink ref="H1319" r:id="rId560" display="14/07/02  塩山・大菩薩登山口・・丸川峠・天庭沢・牛首谷橋・泉水十文字・丸川峠" xr:uid="{00000000-0004-0000-0000-00002F020000}"/>
    <hyperlink ref="H1320" r:id="rId561" display="14/06/26  南郷・矢沢林道落合橋出合・ナが尾根・笹尾根・浅間峠・上川乗" xr:uid="{00000000-0004-0000-0000-000030020000}"/>
    <hyperlink ref="H1321" r:id="rId562" xr:uid="{00000000-0004-0000-0000-000031020000}"/>
    <hyperlink ref="H1322" r:id="rId563" display="14/06/19  笹子・道証地蔵・お坊山東峰南東尾根下段歩道・お坊山東峰・東峰南尾根" xr:uid="{00000000-0004-0000-0000-000032020000}"/>
    <hyperlink ref="H1323" r:id="rId564" xr:uid="{00000000-0004-0000-0000-000033020000}"/>
    <hyperlink ref="H1324" r:id="rId565" xr:uid="{00000000-0004-0000-0000-000034020000}"/>
    <hyperlink ref="H1325" r:id="rId566" xr:uid="{00000000-0004-0000-0000-000035020000}"/>
    <hyperlink ref="H1326" r:id="rId567" xr:uid="{00000000-0004-0000-0000-000036020000}"/>
    <hyperlink ref="H1327" r:id="rId568" xr:uid="{00000000-0004-0000-0000-000037020000}"/>
    <hyperlink ref="H1328" r:id="rId569" xr:uid="{00000000-0004-0000-0000-000038020000}"/>
    <hyperlink ref="H1329" r:id="rId570" xr:uid="{00000000-0004-0000-0000-000039020000}"/>
    <hyperlink ref="H1330" r:id="rId571" xr:uid="{00000000-0004-0000-0000-00003A020000}"/>
    <hyperlink ref="H1331" r:id="rId572" xr:uid="{00000000-0004-0000-0000-00003B020000}"/>
    <hyperlink ref="H1332" r:id="rId573" display="14/04/21  日影・小仏城山東尾根・城山・日影旧登山道・萩原作業道・裏高尾山稜巻道・逆沢作業同・日影" xr:uid="{00000000-0004-0000-0000-00003C020000}"/>
    <hyperlink ref="H1333" r:id="rId574" xr:uid="{00000000-0004-0000-0000-00003D020000}"/>
    <hyperlink ref="H1334" r:id="rId575" xr:uid="{00000000-0004-0000-0000-00003E020000}"/>
    <hyperlink ref="H1335" r:id="rId576" xr:uid="{00000000-0004-0000-0000-00003F020000}"/>
    <hyperlink ref="H1336" r:id="rId577" xr:uid="{00000000-0004-0000-0000-000040020000}"/>
    <hyperlink ref="H1337" r:id="rId578" display="14/02/24  陣馬高原下・陣馬山・明王峠・寄瀬神社・相模湖駅" xr:uid="{00000000-0004-0000-0000-000041020000}"/>
    <hyperlink ref="H1338" r:id="rId579" xr:uid="{00000000-0004-0000-0000-000042020000}"/>
    <hyperlink ref="H1339" r:id="rId580" xr:uid="{00000000-0004-0000-0000-000043020000}"/>
    <hyperlink ref="H1340" r:id="rId581" xr:uid="{00000000-0004-0000-0000-000044020000}"/>
    <hyperlink ref="H1341" r:id="rId582" xr:uid="{00000000-0004-0000-0000-000045020000}"/>
    <hyperlink ref="H1342" r:id="rId583" display="14/01/15  甲斐大和・大谷ケ丸西尾根・コンドウ丸・曲沢峠・スミ沢・笹子" xr:uid="{00000000-0004-0000-0000-000046020000}"/>
    <hyperlink ref="H1343" r:id="rId584" xr:uid="{00000000-0004-0000-0000-000047020000}"/>
    <hyperlink ref="H1344" r:id="rId585" xr:uid="{00000000-0004-0000-0000-000048020000}"/>
    <hyperlink ref="H1345" r:id="rId586" display="13/12/25  笹子・奥野稲村神社・鉄塔・大沢山ピストン" xr:uid="{00000000-0004-0000-0000-000049020000}"/>
    <hyperlink ref="H1346" r:id="rId587" xr:uid="{00000000-0004-0000-0000-00004A020000}"/>
    <hyperlink ref="H1347" r:id="rId588" xr:uid="{00000000-0004-0000-0000-00004B020000}"/>
    <hyperlink ref="H1348" r:id="rId589" xr:uid="{00000000-0004-0000-0000-00004C020000}"/>
    <hyperlink ref="H1349" r:id="rId590" xr:uid="{00000000-0004-0000-0000-00004D020000}"/>
    <hyperlink ref="H1350" r:id="rId591" display="13/11/21  甲斐大和駅・小屋平・石丸峠・大菩薩峠・大菩薩嶺・丸川峠・裂石登山口・塩山駅口" xr:uid="{00000000-0004-0000-0000-00004E020000}"/>
    <hyperlink ref="H1351" r:id="rId592" xr:uid="{00000000-0004-0000-0000-00004F020000}"/>
    <hyperlink ref="H1352" r:id="rId593" display="13/11/06  高尾から登戸まで多摩川サイクリングロード" xr:uid="{00000000-0004-0000-0000-000050020000}"/>
    <hyperlink ref="H1353" r:id="rId594" xr:uid="{00000000-0004-0000-0000-000051020000}"/>
    <hyperlink ref="H1354" r:id="rId595" xr:uid="{00000000-0004-0000-0000-000052020000}"/>
    <hyperlink ref="H1355" r:id="rId596" xr:uid="{00000000-0004-0000-0000-000053020000}"/>
    <hyperlink ref="H1356" r:id="rId597" xr:uid="{00000000-0004-0000-0000-000054020000}"/>
    <hyperlink ref="H1357" r:id="rId598" display="13/10/03  松竹・松竹神社・高ドッケ・富士見台・駒木野・高尾駅" xr:uid="{00000000-0004-0000-0000-000055020000}"/>
    <hyperlink ref="H1358" r:id="rId599" xr:uid="{00000000-0004-0000-0000-000056020000}"/>
    <hyperlink ref="H1359" r:id="rId600" display="13/09/26  塩山・裂石・丸川峠・大菩薩嶺・大菩薩峠・富士見山荘・上日川峠・裂石" xr:uid="{00000000-0004-0000-0000-000057020000}"/>
    <hyperlink ref="H1360" r:id="rId601" xr:uid="{00000000-0004-0000-0000-000058020000}"/>
    <hyperlink ref="H1361" r:id="rId602" xr:uid="{00000000-0004-0000-0000-000059020000}"/>
    <hyperlink ref="H1362" r:id="rId603" xr:uid="{00000000-0004-0000-0000-00005A020000}"/>
    <hyperlink ref="H1363" r:id="rId604" display="13/09/05  モールトンでポタリング" xr:uid="{00000000-0004-0000-0000-00005B020000}"/>
    <hyperlink ref="H1364" r:id="rId605" xr:uid="{00000000-0004-0000-0000-00005C020000}"/>
    <hyperlink ref="H1365" r:id="rId606" xr:uid="{00000000-0004-0000-0000-00005D020000}"/>
    <hyperlink ref="H1366" r:id="rId607" xr:uid="{00000000-0004-0000-0000-00005E020000}"/>
    <hyperlink ref="H1367" r:id="rId608" xr:uid="{00000000-0004-0000-0000-00005F020000}"/>
    <hyperlink ref="H1368" r:id="rId609" xr:uid="{00000000-0004-0000-0000-000060020000}"/>
    <hyperlink ref="H1369" r:id="rId610" xr:uid="{00000000-0004-0000-0000-000061020000}"/>
    <hyperlink ref="H1370" r:id="rId611" xr:uid="{00000000-0004-0000-0000-000062020000}"/>
    <hyperlink ref="H1371" r:id="rId612" display="13/07/29  宮尾神社・高留沢ノ頭・入山峠・刈寄山・入山トンネル・関場" xr:uid="{00000000-0004-0000-0000-000063020000}"/>
    <hyperlink ref="H1372" r:id="rId613" xr:uid="{00000000-0004-0000-0000-000064020000}"/>
    <hyperlink ref="H1373" r:id="rId614" xr:uid="{00000000-0004-0000-0000-000065020000}"/>
    <hyperlink ref="H1374" r:id="rId615" display="13/07/15  ロードレーサーで奥多摩駅" xr:uid="{00000000-0004-0000-0000-000066020000}"/>
    <hyperlink ref="H1375" r:id="rId616" xr:uid="{00000000-0004-0000-0000-000067020000}"/>
    <hyperlink ref="H1376" r:id="rId617" xr:uid="{00000000-0004-0000-0000-000068020000}"/>
    <hyperlink ref="H1377" r:id="rId618" xr:uid="{00000000-0004-0000-0000-000069020000}"/>
    <hyperlink ref="H1378" r:id="rId619" xr:uid="{00000000-0004-0000-0000-00006A020000}"/>
    <hyperlink ref="H1379" r:id="rId620" display="13/06/24  倉沢林道・長尾谷・シオジ窪右岸尾根・鳥屋戸尾根・蕎麦粒山・長尾谷・倉沢" xr:uid="{00000000-0004-0000-0000-00006B020000}"/>
    <hyperlink ref="H1380" r:id="rId621" xr:uid="{00000000-0004-0000-0000-00006C020000}"/>
    <hyperlink ref="H1381" r:id="rId622" xr:uid="{00000000-0004-0000-0000-00006D020000}"/>
    <hyperlink ref="H1382" r:id="rId623" display="13/06/06  笹子・道証地蔵・スミ沢・曲沢峠・曲沢支沢経路・甲斐大和" xr:uid="{00000000-0004-0000-0000-00006E020000}"/>
    <hyperlink ref="H1383" r:id="rId624" xr:uid="{00000000-0004-0000-0000-00006F020000}"/>
    <hyperlink ref="H1384" r:id="rId625" xr:uid="{00000000-0004-0000-0000-000070020000}"/>
    <hyperlink ref="H1385" r:id="rId626" xr:uid="{00000000-0004-0000-0000-000071020000}"/>
    <hyperlink ref="H1386" r:id="rId627" xr:uid="{00000000-0004-0000-0000-000072020000}"/>
    <hyperlink ref="H1387" r:id="rId628" display="13/05/13  寄・寄コシバ沢・鍋割峠・鍋割山・塔ノ岳・天神尾根・戸沢林道・大倉" xr:uid="{00000000-0004-0000-0000-000073020000}"/>
    <hyperlink ref="H1388" r:id="rId629" xr:uid="{00000000-0004-0000-0000-000074020000}"/>
    <hyperlink ref="H1389" r:id="rId630" display="13/05/06  クラホネ沢右岸尾根・北高尾山稜・小下沢林道" xr:uid="{00000000-0004-0000-0000-000075020000}"/>
    <hyperlink ref="H1390" r:id="rId631" xr:uid="{00000000-0004-0000-0000-000076020000}"/>
    <hyperlink ref="H1391" r:id="rId632" display="13/05/01  自宅から甲州街道・大月・都留市・四日市場上野原線・雛鶴隧道・奥牧野・藤野・大垂水峠 By Moulton 110km" xr:uid="{00000000-0004-0000-0000-000077020000}"/>
    <hyperlink ref="H1392" r:id="rId633" xr:uid="{00000000-0004-0000-0000-000078020000}"/>
    <hyperlink ref="H1393" r:id="rId634" xr:uid="{00000000-0004-0000-0000-000079020000}"/>
    <hyperlink ref="H1394" r:id="rId635" xr:uid="{00000000-0004-0000-0000-00007A020000}"/>
    <hyperlink ref="H1395" r:id="rId636" xr:uid="{00000000-0004-0000-0000-00007B020000}"/>
    <hyperlink ref="H1703" r:id="rId637" xr:uid="{00000000-0004-0000-0000-00007C020000}"/>
    <hyperlink ref="H1702" r:id="rId638" xr:uid="{00000000-0004-0000-0000-00007D020000}"/>
    <hyperlink ref="H1701" r:id="rId639" xr:uid="{00000000-0004-0000-0000-00007E020000}"/>
    <hyperlink ref="H1700" r:id="rId640" xr:uid="{00000000-0004-0000-0000-00007F020000}"/>
    <hyperlink ref="H1699" r:id="rId641" xr:uid="{00000000-0004-0000-0000-000080020000}"/>
    <hyperlink ref="H1698" r:id="rId642" xr:uid="{00000000-0004-0000-0000-000081020000}"/>
    <hyperlink ref="H1697" r:id="rId643" display="09/01/29  笹子駅・大沢山・大洞山・中尾根ノ頭" xr:uid="{00000000-0004-0000-0000-000082020000}"/>
    <hyperlink ref="H1696" r:id="rId644" display="09/02/05  笹子駅・本社ケ丸・大沢山・稲荷神社" xr:uid="{00000000-0004-0000-0000-000083020000}"/>
    <hyperlink ref="H1695" r:id="rId645" xr:uid="{00000000-0004-0000-0000-000084020000}"/>
    <hyperlink ref="H1694" r:id="rId646" xr:uid="{00000000-0004-0000-0000-000085020000}"/>
    <hyperlink ref="H1693" r:id="rId647" xr:uid="{00000000-0004-0000-0000-000086020000}"/>
    <hyperlink ref="H1692" r:id="rId648" xr:uid="{00000000-0004-0000-0000-000087020000}"/>
    <hyperlink ref="H1691" r:id="rId649" xr:uid="{00000000-0004-0000-0000-000088020000}"/>
    <hyperlink ref="H1690" r:id="rId650" xr:uid="{00000000-0004-0000-0000-000089020000}"/>
    <hyperlink ref="H1689" r:id="rId651" xr:uid="{00000000-0004-0000-0000-00008A020000}"/>
    <hyperlink ref="H1688" r:id="rId652" xr:uid="{00000000-0004-0000-0000-00008B020000}"/>
    <hyperlink ref="H1687" r:id="rId653" xr:uid="{00000000-0004-0000-0000-00008C020000}"/>
    <hyperlink ref="H1686" r:id="rId654" xr:uid="{00000000-0004-0000-0000-00008D020000}"/>
    <hyperlink ref="H1685" r:id="rId655" xr:uid="{00000000-0004-0000-0000-00008E020000}"/>
    <hyperlink ref="H1683" r:id="rId656" xr:uid="{00000000-0004-0000-0000-00008F020000}"/>
    <hyperlink ref="H1682" r:id="rId657" xr:uid="{00000000-0004-0000-0000-000090020000}"/>
    <hyperlink ref="H1681" r:id="rId658" display="09/04/13  夕焼小焼・関場峠・小下沢溯上・小仏" xr:uid="{00000000-0004-0000-0000-000091020000}"/>
    <hyperlink ref="H1680" r:id="rId659" xr:uid="{00000000-0004-0000-0000-000092020000}"/>
    <hyperlink ref="H1679" r:id="rId660" xr:uid="{00000000-0004-0000-0000-000093020000}"/>
    <hyperlink ref="H1678" r:id="rId661" xr:uid="{00000000-0004-0000-0000-000094020000}"/>
    <hyperlink ref="H1677" r:id="rId662" xr:uid="{00000000-0004-0000-0000-000095020000}"/>
    <hyperlink ref="H1676" r:id="rId663" xr:uid="{00000000-0004-0000-0000-000096020000}"/>
    <hyperlink ref="H1675" r:id="rId664" xr:uid="{00000000-0004-0000-0000-000097020000}"/>
    <hyperlink ref="H1674" r:id="rId665" xr:uid="{00000000-0004-0000-0000-000098020000}"/>
    <hyperlink ref="H1673" r:id="rId666" display="09/05/18  川井･名坂峠・常盤林道・黒山・岩茸石山・御岳" xr:uid="{00000000-0004-0000-0000-000099020000}"/>
    <hyperlink ref="H1672" r:id="rId667" xr:uid="{00000000-0004-0000-0000-00009A020000}"/>
    <hyperlink ref="H1671" r:id="rId668" xr:uid="{00000000-0004-0000-0000-00009B020000}"/>
    <hyperlink ref="H1670" r:id="rId669" xr:uid="{00000000-0004-0000-0000-00009C020000}"/>
    <hyperlink ref="H1669" r:id="rId670" xr:uid="{00000000-0004-0000-0000-00009D020000}"/>
    <hyperlink ref="H1668" r:id="rId671" xr:uid="{00000000-0004-0000-0000-00009E020000}"/>
    <hyperlink ref="H1667" r:id="rId672" display="09/06/15  倉沢・見通尾根・ヨコスズ尾根・一杯水・棒杭尾根" xr:uid="{00000000-0004-0000-0000-00009F020000}"/>
    <hyperlink ref="H1666" r:id="rId673" xr:uid="{00000000-0004-0000-0000-0000A0020000}"/>
    <hyperlink ref="H1665" r:id="rId674" xr:uid="{00000000-0004-0000-0000-0000A1020000}"/>
    <hyperlink ref="H1664" r:id="rId675" xr:uid="{00000000-0004-0000-0000-0000A2020000}"/>
    <hyperlink ref="H1663" r:id="rId676" xr:uid="{00000000-0004-0000-0000-0000A3020000}"/>
    <hyperlink ref="H1662" r:id="rId677" xr:uid="{00000000-0004-0000-0000-0000A4020000}"/>
    <hyperlink ref="H1661" r:id="rId678" xr:uid="{00000000-0004-0000-0000-0000A5020000}"/>
    <hyperlink ref="H1660" r:id="rId679" xr:uid="{00000000-0004-0000-0000-0000A6020000}"/>
    <hyperlink ref="H1659" r:id="rId680" xr:uid="{00000000-0004-0000-0000-0000A7020000}"/>
    <hyperlink ref="H1658" r:id="rId681" xr:uid="{00000000-0004-0000-0000-0000A8020000}"/>
    <hyperlink ref="H1657" r:id="rId682" xr:uid="{00000000-0004-0000-0000-0000A9020000}"/>
    <hyperlink ref="H1656" r:id="rId683" xr:uid="{00000000-0004-0000-0000-0000AA020000}"/>
    <hyperlink ref="H1655" r:id="rId684" xr:uid="{00000000-0004-0000-0000-0000AB020000}"/>
    <hyperlink ref="H1654" r:id="rId685" xr:uid="{00000000-0004-0000-0000-0000AC020000}"/>
    <hyperlink ref="H1653" r:id="rId686" xr:uid="{00000000-0004-0000-0000-0000AD020000}"/>
    <hyperlink ref="H1652" r:id="rId687" xr:uid="{00000000-0004-0000-0000-0000AE020000}"/>
    <hyperlink ref="H1651" r:id="rId688" display="09/09/10  高尾山・小仏城山・南高尾山稜・東高尾山稜倉戸山" xr:uid="{00000000-0004-0000-0000-0000AF020000}"/>
    <hyperlink ref="H1650" r:id="rId689" xr:uid="{00000000-0004-0000-0000-0000B0020000}"/>
    <hyperlink ref="H1649" r:id="rId690" xr:uid="{00000000-0004-0000-0000-0000B1020000}"/>
    <hyperlink ref="H1648" r:id="rId691" xr:uid="{00000000-0004-0000-0000-0000B2020000}"/>
    <hyperlink ref="H1647" r:id="rId692" xr:uid="{00000000-0004-0000-0000-0000B3020000}"/>
    <hyperlink ref="H1646" r:id="rId693" xr:uid="{00000000-0004-0000-0000-0000B4020000}"/>
    <hyperlink ref="H1645" r:id="rId694" xr:uid="{00000000-0004-0000-0000-0000B5020000}"/>
    <hyperlink ref="H1644" r:id="rId695" xr:uid="{00000000-0004-0000-0000-0000B6020000}"/>
    <hyperlink ref="H1643" r:id="rId696" display="09/10/19  初戸・雨降山・権現山・不老山・不老下" xr:uid="{00000000-0004-0000-0000-0000B7020000}"/>
    <hyperlink ref="H1642" r:id="rId697" xr:uid="{00000000-0004-0000-0000-0000B8020000}"/>
    <hyperlink ref="H1641" r:id="rId698" display="09/10/29  杉平入口・鋸尾根・北峰・麻生山・淺川" xr:uid="{00000000-0004-0000-0000-0000B9020000}"/>
    <hyperlink ref="H1640" r:id="rId699" display="09/11/02  浜沢・立野峠・穴沢峠・倉岳山・鳥沢" xr:uid="{00000000-0004-0000-0000-0000BA020000}"/>
    <hyperlink ref="H1639" r:id="rId700" xr:uid="{00000000-0004-0000-0000-0000BB020000}"/>
    <hyperlink ref="H1638" r:id="rId701" display="09/11/09  西原峠・大寺山・北峰・長尾根" xr:uid="{00000000-0004-0000-0000-0000BC020000}"/>
    <hyperlink ref="H1637" r:id="rId702" xr:uid="{00000000-0004-0000-0000-0000BD020000}"/>
    <hyperlink ref="H1636" r:id="rId703" xr:uid="{00000000-0004-0000-0000-0000BE020000}"/>
    <hyperlink ref="H1635" r:id="rId704" xr:uid="{00000000-0004-0000-0000-0000BF020000}"/>
    <hyperlink ref="H1634" r:id="rId705" xr:uid="{00000000-0004-0000-0000-0000C0020000}"/>
    <hyperlink ref="H1633" r:id="rId706" xr:uid="{00000000-0004-0000-0000-0000C1020000}"/>
    <hyperlink ref="H1632" r:id="rId707" xr:uid="{00000000-0004-0000-0000-0000C2020000}"/>
    <hyperlink ref="H1631" r:id="rId708" xr:uid="{00000000-0004-0000-0000-0000C3020000}"/>
    <hyperlink ref="H1630" r:id="rId709" display="09/12/17  禾生・九鬼山・高畑山・鳥沢" xr:uid="{00000000-0004-0000-0000-0000C4020000}"/>
    <hyperlink ref="H1629" r:id="rId710" display="09/12/21  倉沢・棒杭尾根・三ツドッケ・ハンギョウ尾根・鍾乳洞" xr:uid="{00000000-0004-0000-0000-0000C5020000}"/>
    <hyperlink ref="H1628" r:id="rId711" xr:uid="{00000000-0004-0000-0000-0000C6020000}"/>
    <hyperlink ref="H1627" r:id="rId712" xr:uid="{00000000-0004-0000-0000-0000C7020000}"/>
    <hyperlink ref="H1626" r:id="rId713" display="10/01/07  稲村神社・大沢山・本社ケ丸・角研山・笹子" xr:uid="{00000000-0004-0000-0000-0000C8020000}"/>
    <hyperlink ref="H1625" r:id="rId714" xr:uid="{00000000-0004-0000-0000-0000C9020000}"/>
    <hyperlink ref="H1624" r:id="rId715" display="10/01/18  鳥沢駅・高畑山北尾根・倉岳山北尾根・鳥沢駅" xr:uid="{00000000-0004-0000-0000-0000CA020000}"/>
    <hyperlink ref="H1623" r:id="rId716" xr:uid="{00000000-0004-0000-0000-0000CB020000}"/>
    <hyperlink ref="H1622" r:id="rId717" xr:uid="{00000000-0004-0000-0000-0000CC020000}"/>
    <hyperlink ref="H1621" r:id="rId718" display="10/02/01  浅間尾根を風張峠から払沢の滝入口まで" xr:uid="{00000000-0004-0000-0000-0000CD020000}"/>
    <hyperlink ref="H1620" r:id="rId719" xr:uid="{00000000-0004-0000-0000-0000CE020000}"/>
    <hyperlink ref="H1619" r:id="rId720" xr:uid="{00000000-0004-0000-0000-0000CF020000}"/>
    <hyperlink ref="H1618" r:id="rId721" xr:uid="{00000000-0004-0000-0000-0000D0020000}"/>
    <hyperlink ref="H1617" r:id="rId722" display="10/02/25  富岡・長尾根・麻生山・権現山・雨降山・用竹" xr:uid="{00000000-0004-0000-0000-0000D1020000}"/>
    <hyperlink ref="H1616" r:id="rId723" xr:uid="{00000000-0004-0000-0000-0000D2020000}"/>
    <hyperlink ref="H1615" r:id="rId724" xr:uid="{00000000-0004-0000-0000-0000D3020000}"/>
    <hyperlink ref="H1614" r:id="rId725" xr:uid="{00000000-0004-0000-0000-0000D4020000}"/>
    <hyperlink ref="H1613" r:id="rId726" xr:uid="{00000000-0004-0000-0000-0000D5020000}"/>
    <hyperlink ref="H1612" r:id="rId727" xr:uid="{00000000-0004-0000-0000-0000D6020000}"/>
    <hyperlink ref="H1611" r:id="rId728" xr:uid="{00000000-0004-0000-0000-0000D7020000}"/>
    <hyperlink ref="H1610" r:id="rId729" xr:uid="{00000000-0004-0000-0000-0000D8020000}"/>
    <hyperlink ref="H1609" r:id="rId730" xr:uid="{00000000-0004-0000-0000-0000D9020000}"/>
    <hyperlink ref="H1608" r:id="rId731" xr:uid="{00000000-0004-0000-0000-0000DA020000}"/>
    <hyperlink ref="H1607" r:id="rId732" xr:uid="{00000000-0004-0000-0000-0000DB020000}"/>
    <hyperlink ref="H1606" r:id="rId733" xr:uid="{00000000-0004-0000-0000-0000DC020000}"/>
    <hyperlink ref="H1605" r:id="rId734" xr:uid="{00000000-0004-0000-0000-0000DD020000}"/>
    <hyperlink ref="H1604" r:id="rId735" xr:uid="{00000000-0004-0000-0000-0000DE020000}"/>
    <hyperlink ref="H1603" r:id="rId736" xr:uid="{00000000-0004-0000-0000-0000DF020000}"/>
    <hyperlink ref="H1602" r:id="rId737" xr:uid="{00000000-0004-0000-0000-0000E0020000}"/>
    <hyperlink ref="H1601" r:id="rId738" xr:uid="{00000000-0004-0000-0000-0000E1020000}"/>
    <hyperlink ref="H1600" r:id="rId739" xr:uid="{00000000-0004-0000-0000-0000E2020000}"/>
    <hyperlink ref="H1599" r:id="rId740" xr:uid="{00000000-0004-0000-0000-0000E3020000}"/>
    <hyperlink ref="H1598" r:id="rId741" xr:uid="{00000000-0004-0000-0000-0000E4020000}"/>
    <hyperlink ref="H1597" r:id="rId742" display="10/07/08  間明野・大久保山・小沢ドウミ・ホリヌキドウミ・大谷ケ丸西尾根・甲斐大和駅" xr:uid="{00000000-0004-0000-0000-0000E5020000}"/>
    <hyperlink ref="H1596" r:id="rId743" xr:uid="{00000000-0004-0000-0000-0000E6020000}"/>
    <hyperlink ref="H1595" r:id="rId744" display="10/07/15  山中・妻坂峠・甲武山・小持山・大持山・妻坂峠・山中" xr:uid="{00000000-0004-0000-0000-0000E7020000}"/>
    <hyperlink ref="H1594" r:id="rId745" xr:uid="{00000000-0004-0000-0000-0000E8020000}"/>
    <hyperlink ref="H1593" r:id="rId746" xr:uid="{00000000-0004-0000-0000-0000E9020000}"/>
    <hyperlink ref="H1592" r:id="rId747" xr:uid="{00000000-0004-0000-0000-0000EA020000}"/>
    <hyperlink ref="H1591" r:id="rId748" xr:uid="{00000000-0004-0000-0000-0000EB020000}"/>
    <hyperlink ref="H1590" r:id="rId749" display="10/08/16  梁川駅・月夜根沢・立野峠・倉岳山・倉岳山北西尾根・オシノ沢・鳥沢駅" xr:uid="{00000000-0004-0000-0000-0000EC020000}"/>
    <hyperlink ref="H1589" r:id="rId750" xr:uid="{00000000-0004-0000-0000-0000ED020000}"/>
    <hyperlink ref="H1588" r:id="rId751" xr:uid="{00000000-0004-0000-0000-0000EE020000}"/>
    <hyperlink ref="H1587" r:id="rId752" xr:uid="{00000000-0004-0000-0000-0000EF020000}"/>
    <hyperlink ref="H1586" r:id="rId753" xr:uid="{00000000-0004-0000-0000-0000F0020000}"/>
    <hyperlink ref="H1585" r:id="rId754" display="10/09/09  稲荷山・大平林道・大垂水峠・大垂水林道・中沢林道" xr:uid="{00000000-0004-0000-0000-0000F1020000}"/>
    <hyperlink ref="H1584" r:id="rId755" xr:uid="{00000000-0004-0000-0000-0000F2020000}"/>
    <hyperlink ref="H1583" r:id="rId756" display="10/09/20  小仏・ヤゴ沢右岸尾根・６７１m峰・６８号送電鉄塔・第二白沢林道・６７３m峰・ヤゴ沢左岸尾根・小仏" xr:uid="{00000000-0004-0000-0000-0000F3020000}"/>
    <hyperlink ref="H1582" r:id="rId757" xr:uid="{00000000-0004-0000-0000-0000F4020000}"/>
    <hyperlink ref="H1581" r:id="rId758" display="10/10/07  下尾崎・秋山二十六夜山・棚ノ入山・雛鶴峠・高畑山・鳥沢駅" xr:uid="{00000000-0004-0000-0000-0000F5020000}"/>
    <hyperlink ref="H1580" r:id="rId759" xr:uid="{00000000-0004-0000-0000-0000F6020000}"/>
    <hyperlink ref="H1579" r:id="rId760" display="10/10/14  日陰橋・犬越路・用木沢出合・ゴラ沢出合・檜洞丸・ヤダ尾根" xr:uid="{00000000-0004-0000-0000-0000F7020000}"/>
    <hyperlink ref="H1578" r:id="rId761" xr:uid="{00000000-0004-0000-0000-0000F8020000}"/>
    <hyperlink ref="H1577" r:id="rId762" xr:uid="{00000000-0004-0000-0000-0000F9020000}"/>
    <hyperlink ref="H1576" r:id="rId763" xr:uid="{00000000-0004-0000-0000-0000FA020000}"/>
    <hyperlink ref="H1575" r:id="rId764" xr:uid="{00000000-0004-0000-0000-0000FB020000}"/>
    <hyperlink ref="H1574" r:id="rId765" xr:uid="{00000000-0004-0000-0000-0000FC020000}"/>
    <hyperlink ref="H1573" r:id="rId766" display="10/11/18  下駄沢左岸尾根・神ノ川林道・水平道で大谷沢から旧日陰沢新道・黒岩・日陰沢橋" xr:uid="{00000000-0004-0000-0000-0000FD020000}"/>
    <hyperlink ref="H1572" r:id="rId767" xr:uid="{00000000-0004-0000-0000-0000FE020000}"/>
    <hyperlink ref="H1571" r:id="rId768" display="10/11/25  水沢橋・伊勢沢林道・伊勢沢・ガタクリ峰・東海自然歩道・焼山沢・倉沢橋" xr:uid="{00000000-0004-0000-0000-0000FF020000}"/>
    <hyperlink ref="H1570" r:id="rId769" xr:uid="{00000000-0004-0000-0000-000000030000}"/>
    <hyperlink ref="H1569" r:id="rId770" xr:uid="{00000000-0004-0000-0000-000001030000}"/>
    <hyperlink ref="H1568" r:id="rId771" xr:uid="{00000000-0004-0000-0000-000002030000}"/>
    <hyperlink ref="H1567" r:id="rId772" xr:uid="{00000000-0004-0000-0000-000003030000}"/>
    <hyperlink ref="H1566" r:id="rId773" display="10/12/23  魚止橋・榛ノ木丸・姫次・榛ノ木丸南東尾根・造林小屋・早戸川・伝道・魚止橋" xr:uid="{00000000-0004-0000-0000-000004030000}"/>
    <hyperlink ref="H1565" r:id="rId774" xr:uid="{00000000-0004-0000-0000-000005030000}"/>
    <hyperlink ref="H1564" r:id="rId775" xr:uid="{00000000-0004-0000-0000-000006030000}"/>
    <hyperlink ref="H1563" r:id="rId776" xr:uid="{00000000-0004-0000-0000-000007030000}"/>
    <hyperlink ref="H1562" r:id="rId777" xr:uid="{00000000-0004-0000-0000-000008030000}"/>
    <hyperlink ref="H1561" r:id="rId778" xr:uid="{00000000-0004-0000-0000-000009030000}"/>
    <hyperlink ref="H1560" r:id="rId779" xr:uid="{00000000-0004-0000-0000-00000A030000}"/>
    <hyperlink ref="H1559" r:id="rId780" xr:uid="{00000000-0004-0000-0000-00000B030000}"/>
    <hyperlink ref="H1558" r:id="rId781" xr:uid="{00000000-0004-0000-0000-00000C030000}"/>
    <hyperlink ref="H1557" r:id="rId782" xr:uid="{00000000-0004-0000-0000-00000D030000}"/>
    <hyperlink ref="H1556" r:id="rId783" display="11/02/03  塩水橋・弁天杉・円山木ノ頭南東尾根・無名ノ頭・本間ノ頭南東尾根・塩水橋" xr:uid="{00000000-0004-0000-0000-00000E030000}"/>
    <hyperlink ref="H1555" r:id="rId784" xr:uid="{00000000-0004-0000-0000-00000F030000}"/>
    <hyperlink ref="H1554" r:id="rId785" xr:uid="{00000000-0004-0000-0000-000010030000}"/>
    <hyperlink ref="H1553" r:id="rId786" xr:uid="{00000000-0004-0000-0000-000011030000}"/>
    <hyperlink ref="H1552" r:id="rId787" xr:uid="{00000000-0004-0000-0000-000012030000}"/>
    <hyperlink ref="H1551" r:id="rId788" xr:uid="{00000000-0004-0000-0000-000013030000}"/>
    <hyperlink ref="H1550" r:id="rId789" xr:uid="{00000000-0004-0000-0000-000014030000}"/>
    <hyperlink ref="H1549" r:id="rId790" xr:uid="{00000000-0004-0000-0000-000015030000}"/>
    <hyperlink ref="H1548" r:id="rId791" xr:uid="{00000000-0004-0000-0000-000016030000}"/>
    <hyperlink ref="H1547" r:id="rId792" xr:uid="{00000000-0004-0000-0000-000017030000}"/>
    <hyperlink ref="H1546" r:id="rId793" xr:uid="{00000000-0004-0000-0000-000018030000}"/>
    <hyperlink ref="H1545" r:id="rId794" xr:uid="{00000000-0004-0000-0000-000019030000}"/>
    <hyperlink ref="H1544" r:id="rId795" xr:uid="{00000000-0004-0000-0000-00001A030000}"/>
    <hyperlink ref="H1543" r:id="rId796" xr:uid="{00000000-0004-0000-0000-00001B030000}"/>
    <hyperlink ref="H1542" r:id="rId797" xr:uid="{00000000-0004-0000-0000-00001C030000}"/>
    <hyperlink ref="H1541" r:id="rId798" display="11/04/21  新松田・寄・雨山峠・鍋割山・後沢乗越・二俣・大倉・渋沢" xr:uid="{00000000-0004-0000-0000-00001D030000}"/>
    <hyperlink ref="H1540" r:id="rId799" xr:uid="{00000000-0004-0000-0000-00001E030000}"/>
    <hyperlink ref="H1539" r:id="rId800" xr:uid="{00000000-0004-0000-0000-00001F030000}"/>
    <hyperlink ref="H1538" r:id="rId801" xr:uid="{00000000-0004-0000-0000-000020030000}"/>
    <hyperlink ref="H1537" r:id="rId802" xr:uid="{00000000-0004-0000-0000-000021030000}"/>
    <hyperlink ref="H1536" r:id="rId803" xr:uid="{00000000-0004-0000-0000-000022030000}"/>
    <hyperlink ref="H1535" r:id="rId804" xr:uid="{00000000-0004-0000-0000-000023030000}"/>
    <hyperlink ref="H1534" r:id="rId805" xr:uid="{00000000-0004-0000-0000-000024030000}"/>
    <hyperlink ref="H1533" r:id="rId806" display="11/05/26  笹子・大沢山・ボッコノ頭・摺針峠・大洞山・カヤノキビラノ頭・京戸山・ナットウ箱山・達沢山・甲府駅" xr:uid="{00000000-0004-0000-0000-000025030000}"/>
    <hyperlink ref="H1532" r:id="rId807" xr:uid="{00000000-0004-0000-0000-000026030000}"/>
    <hyperlink ref="H1531" r:id="rId808" xr:uid="{00000000-0004-0000-0000-000027030000}"/>
    <hyperlink ref="H1530" r:id="rId809" display="11/06/13  陣馬街道・醍醐林道・和田峠・陣馬街道・藤野・栃谷坂沢林道・国道２０号・大垂水峠" xr:uid="{00000000-0004-0000-0000-000028030000}"/>
    <hyperlink ref="H1529" r:id="rId810" xr:uid="{00000000-0004-0000-0000-000029030000}"/>
    <hyperlink ref="H1528" r:id="rId811" xr:uid="{00000000-0004-0000-0000-00002A030000}"/>
    <hyperlink ref="H1527" r:id="rId812" xr:uid="{00000000-0004-0000-0000-00002B030000}"/>
    <hyperlink ref="H1526" r:id="rId813" xr:uid="{00000000-0004-0000-0000-00002C030000}"/>
    <hyperlink ref="H1525" r:id="rId814" display="11/07/04  檜峰神社前・檜峯第二橋・釈迦ケ岳・日向坂峠・黒岳・御坂峠・三ツ峠入口" xr:uid="{00000000-0004-0000-0000-00002D030000}"/>
    <hyperlink ref="H1524" r:id="rId815" xr:uid="{00000000-0004-0000-0000-00002E030000}"/>
    <hyperlink ref="H1523" r:id="rId816" xr:uid="{00000000-0004-0000-0000-00002F030000}"/>
    <hyperlink ref="H1522" r:id="rId817" xr:uid="{00000000-0004-0000-0000-000030030000}"/>
    <hyperlink ref="H1521" r:id="rId818" xr:uid="{00000000-0004-0000-0000-000031030000}"/>
    <hyperlink ref="H1520" r:id="rId819" display="11/07/25  陣馬登山口・西沢・一ノ尾ノ尾根・陣馬山・奈良子峠・オキナツルシ沢・字陣馬高原下バス停" xr:uid="{00000000-0004-0000-0000-000032030000}"/>
    <hyperlink ref="H1519" r:id="rId820" xr:uid="{00000000-0004-0000-0000-000033030000}"/>
    <hyperlink ref="H1518" r:id="rId821" display="11/08/04  ＭＴＢでヤビツ峠" xr:uid="{00000000-0004-0000-0000-000034030000}"/>
    <hyperlink ref="H1517" r:id="rId822" xr:uid="{00000000-0004-0000-0000-000035030000}"/>
    <hyperlink ref="H1516" r:id="rId823" xr:uid="{00000000-0004-0000-0000-000036030000}"/>
    <hyperlink ref="H1515" r:id="rId824" display="11/08/15  間明野バス停・キリメ峠・大久保山・１８号鉄塔・恵能野川・１９号鉄塔・殿平・藤沢子神社・初狩駅" xr:uid="{00000000-0004-0000-0000-000037030000}"/>
    <hyperlink ref="H1514" r:id="rId825" xr:uid="{00000000-0004-0000-0000-000038030000}"/>
    <hyperlink ref="H1513" r:id="rId826" display="11/08/29  底沢から送電鉄塔「新多摩線」69号～75号巡視路で夕焼小焼まで" xr:uid="{00000000-0004-0000-0000-000039030000}"/>
    <hyperlink ref="H1512" r:id="rId827" xr:uid="{00000000-0004-0000-0000-00003A030000}"/>
    <hyperlink ref="H1511" r:id="rId828" xr:uid="{00000000-0004-0000-0000-00003B030000}"/>
    <hyperlink ref="H1510" r:id="rId829" xr:uid="{00000000-0004-0000-0000-00003C030000}"/>
    <hyperlink ref="H1509" r:id="rId830" xr:uid="{00000000-0004-0000-0000-00003D030000}"/>
    <hyperlink ref="H1508" r:id="rId831" display="11/10/03  養沢神社・大岳林道・馬頭刈尾根・大岳山巻道・海沢探勝路・大楢峠・鍋割山北尾根・芥場峠・サルギ尾根・養沢神社" xr:uid="{00000000-0004-0000-0000-00003E030000}"/>
    <hyperlink ref="H1507" r:id="rId832" display="11/10/06  小仏駐車場沢・ヤゴ沢右岸尾根・671m峰・仕事道・中央高速小仏トンネル出口・小仏峠神奈川登山口・小仏峠" xr:uid="{00000000-0004-0000-0000-00003F030000}"/>
    <hyperlink ref="H1506" r:id="rId833" display="11/10/12  山伏峠・大棚ノ頭・樅」ノ木沢の頭・菰釣山ピストン" xr:uid="{00000000-0004-0000-0000-000040030000}"/>
    <hyperlink ref="H1505" r:id="rId834" xr:uid="{00000000-0004-0000-0000-000041030000}"/>
    <hyperlink ref="H1504" r:id="rId835" display="11/10/20  夕焼小焼・南土代沢林道・北高尾山稜・地蔵ピーク・小仏関跡・高尾駅" xr:uid="{00000000-0004-0000-0000-000042030000}"/>
    <hyperlink ref="H1503" r:id="rId836" display="11/10/27  日陰沢橋・犬越路・小笄・大笄・熊笹ノ峰・ヤダ尾根・日陰沢橋駅" xr:uid="{00000000-0004-0000-0000-000043030000}"/>
    <hyperlink ref="H1502" r:id="rId837" xr:uid="{00000000-0004-0000-0000-000044030000}"/>
    <hyperlink ref="H1501" r:id="rId838" xr:uid="{00000000-0004-0000-0000-000045030000}"/>
    <hyperlink ref="H1500" r:id="rId839" xr:uid="{00000000-0004-0000-0000-000046030000}"/>
    <hyperlink ref="H1499" r:id="rId840" xr:uid="{00000000-0004-0000-0000-000047030000}"/>
    <hyperlink ref="H1498" r:id="rId841" xr:uid="{00000000-0004-0000-0000-000048030000}"/>
    <hyperlink ref="H1497" r:id="rId842" display="11/11/24  早戸川（魚止橋・伝道・雷平）・原小屋沢（雷平・雷滝・カサギ沢出合）,ピストン" xr:uid="{00000000-0004-0000-0000-000049030000}"/>
    <hyperlink ref="H1496" r:id="rId843" xr:uid="{00000000-0004-0000-0000-00004A030000}"/>
    <hyperlink ref="H1495" r:id="rId844" display="11/12/08  水沢橋・599ｍ峰・焼山沢右岸尾根・幕山上部・幕山下部・焼山沢左又・焼山沢・水沢橋" xr:uid="{00000000-0004-0000-0000-00004B030000}"/>
    <hyperlink ref="H1494" r:id="rId845" xr:uid="{00000000-0004-0000-0000-00004C030000}"/>
    <hyperlink ref="H1493" r:id="rId846" xr:uid="{00000000-0004-0000-0000-00004D030000}"/>
    <hyperlink ref="H1492" r:id="rId847" xr:uid="{00000000-0004-0000-0000-00004E030000}"/>
    <hyperlink ref="H1491" r:id="rId848" xr:uid="{00000000-0004-0000-0000-00004F030000}"/>
    <hyperlink ref="H1490" r:id="rId849" xr:uid="{00000000-0004-0000-0000-000050030000}"/>
    <hyperlink ref="H1489" r:id="rId850" xr:uid="{00000000-0004-0000-0000-000051030000}"/>
    <hyperlink ref="H1488" r:id="rId851" xr:uid="{00000000-0004-0000-0000-000052030000}"/>
    <hyperlink ref="H1487" r:id="rId852" xr:uid="{00000000-0004-0000-0000-000053030000}"/>
    <hyperlink ref="H1486" r:id="rId853" display="12/02/02  鳩ノ巣城山・大楢峠・鍋割山・奥ノ院・長尾平・日ノ出山・日ノ出山北尾根" xr:uid="{00000000-0004-0000-0000-000054030000}"/>
    <hyperlink ref="H1485" r:id="rId854" xr:uid="{00000000-0004-0000-0000-000055030000}"/>
    <hyperlink ref="H1484" r:id="rId855" xr:uid="{00000000-0004-0000-0000-000056030000}"/>
    <hyperlink ref="H1483" r:id="rId856" display="12/02/15  小仏登山口・高尾陣馬縦走路西側経路・白沢峠・底沢・６７１m峰西尾根・ヤゴ沢右岸尾根・小仏口" xr:uid="{00000000-0004-0000-0000-000057030000}"/>
    <hyperlink ref="H1482" r:id="rId857" xr:uid="{00000000-0004-0000-0000-000058030000}"/>
    <hyperlink ref="H1481" r:id="rId858" xr:uid="{00000000-0004-0000-0000-000059030000}"/>
    <hyperlink ref="H1480" r:id="rId859" xr:uid="{00000000-0004-0000-0000-00005A030000}"/>
    <hyperlink ref="H1479" r:id="rId860" xr:uid="{00000000-0004-0000-0000-00005B030000}"/>
    <hyperlink ref="H1478" r:id="rId861" xr:uid="{00000000-0004-0000-0000-00005C030000}"/>
    <hyperlink ref="H1477" r:id="rId862" xr:uid="{00000000-0004-0000-0000-00005D030000}"/>
    <hyperlink ref="H1476" r:id="rId863" display="12/03/22  鳥沢・小篠イトヒバ・高畑山北尾根・高畑山・穴路峠・倉岳山・倉岳山北尾根・小篠貯水池周回" xr:uid="{00000000-0004-0000-0000-00005E030000}"/>
    <hyperlink ref="H1475" r:id="rId864" display="12/03/26  夕焼小焼・鞍骨沢林道・クラボネ沢右岸尾根・関場峠・611m峰・西ツチラ沢左岸尾根周回" xr:uid="{00000000-0004-0000-0000-00005F030000}"/>
    <hyperlink ref="H1474" r:id="rId865" xr:uid="{00000000-0004-0000-0000-000060030000}"/>
    <hyperlink ref="H1473" r:id="rId866" xr:uid="{00000000-0004-0000-0000-000061030000}"/>
    <hyperlink ref="H1472" r:id="rId867" xr:uid="{00000000-0004-0000-0000-000062030000}"/>
    <hyperlink ref="H1471" r:id="rId868" xr:uid="{00000000-0004-0000-0000-000063030000}"/>
    <hyperlink ref="H1470" r:id="rId869" xr:uid="{00000000-0004-0000-0000-000064030000}"/>
    <hyperlink ref="H1469" r:id="rId870" display="12/05/07  猿橋・朝日小沢・鈴ケ音峠・大桑山・高畑山北尾根・鳥沢" xr:uid="{00000000-0004-0000-0000-000065030000}"/>
    <hyperlink ref="H1468" r:id="rId871" display="12/05/10  モールトンで、裏高尾・蛇滝林道・高尾山旧登山道・圏央道" xr:uid="{00000000-0004-0000-0000-000066030000}"/>
    <hyperlink ref="H1467" r:id="rId872" xr:uid="{00000000-0004-0000-0000-000067030000}"/>
    <hyperlink ref="H1466" r:id="rId873" xr:uid="{00000000-0004-0000-0000-000068030000}"/>
    <hyperlink ref="H1465" r:id="rId874" xr:uid="{00000000-0004-0000-0000-000069030000}"/>
    <hyperlink ref="H1464" r:id="rId875" xr:uid="{00000000-0004-0000-0000-00006A030000}"/>
    <hyperlink ref="H1463" r:id="rId876" xr:uid="{00000000-0004-0000-0000-00006B030000}"/>
    <hyperlink ref="H1462" r:id="rId877" xr:uid="{00000000-0004-0000-0000-00006C030000}"/>
    <hyperlink ref="H1461" r:id="rId878" display="12/06/04  寄・水棚沢左岸尾根・雨山・雨山峠・鍋割山・後沢乗越・後沢乗越左岸経路・寄" xr:uid="{00000000-0004-0000-0000-00006D030000}"/>
    <hyperlink ref="H1460" r:id="rId879" xr:uid="{00000000-0004-0000-0000-00006E030000}"/>
    <hyperlink ref="H1459" r:id="rId880" xr:uid="{00000000-0004-0000-0000-00006F030000}"/>
    <hyperlink ref="H1458" r:id="rId881" display="12/06/14  寄・寄コシバ沢・鍋割峠・鍋割山北尾根・オカラ沢出合・鍋割山・二俣・大倉" xr:uid="{00000000-0004-0000-0000-000070030000}"/>
    <hyperlink ref="H1457" r:id="rId882" display="12/06/18  千手山・力石峠・589m峰（鳥切分岐）・夕焼小焼" xr:uid="{00000000-0004-0000-0000-000071030000}"/>
    <hyperlink ref="H1456" r:id="rId883" xr:uid="{00000000-0004-0000-0000-000072030000}"/>
    <hyperlink ref="H1455" r:id="rId884" xr:uid="{00000000-0004-0000-0000-000073030000}"/>
    <hyperlink ref="H1454" r:id="rId885" xr:uid="{00000000-0004-0000-0000-000074030000}"/>
    <hyperlink ref="H1453" r:id="rId886" xr:uid="{00000000-0004-0000-0000-000075030000}"/>
    <hyperlink ref="H1452" r:id="rId887" xr:uid="{00000000-0004-0000-0000-000076030000}"/>
    <hyperlink ref="H1451" r:id="rId888" xr:uid="{00000000-0004-0000-0000-000077030000}"/>
    <hyperlink ref="H1450" r:id="rId889" xr:uid="{00000000-0004-0000-0000-000078030000}"/>
    <hyperlink ref="H1449" r:id="rId890" xr:uid="{00000000-0004-0000-0000-000079030000}"/>
    <hyperlink ref="H1448" r:id="rId891" xr:uid="{00000000-0004-0000-0000-00007A030000}"/>
    <hyperlink ref="H1447" r:id="rId892" xr:uid="{00000000-0004-0000-0000-00007B030000}"/>
    <hyperlink ref="H1446" r:id="rId893" xr:uid="{00000000-0004-0000-0000-00007C030000}"/>
    <hyperlink ref="H1445" r:id="rId894" xr:uid="{00000000-0004-0000-0000-00007D030000}"/>
    <hyperlink ref="H1444" r:id="rId895" xr:uid="{00000000-0004-0000-0000-00007E030000}"/>
    <hyperlink ref="H1443" r:id="rId896" xr:uid="{00000000-0004-0000-0000-00007F030000}"/>
    <hyperlink ref="H1442" r:id="rId897" display="12/08/27  ＭＴＢで日影・小仏城山東尾根・一丁平・大垂水歩道・大平林道・高尾山南尾根・高尾山北尾根・日影" xr:uid="{00000000-0004-0000-0000-000080030000}"/>
    <hyperlink ref="H1441" r:id="rId898" display="12/09/03  ＭＴＢで鞍骨沢橋・鞍骨沢左岸尾根・堂所山・鞍骨沢右岸尾根・鞍骨沢橋周回影" xr:uid="{00000000-0004-0000-0000-000081030000}"/>
    <hyperlink ref="H1440" r:id="rId899" xr:uid="{00000000-0004-0000-0000-000082030000}"/>
    <hyperlink ref="H1439" r:id="rId900" display="12/09/10  自宅からＭＴＢで桧原村笹平・小坂志林道ピストン" xr:uid="{00000000-0004-0000-0000-000083030000}"/>
    <hyperlink ref="H1438" r:id="rId901" xr:uid="{00000000-0004-0000-0000-000084030000}"/>
    <hyperlink ref="H1437" r:id="rId902" display="12/09/19  モールトンで鳥居原園地・県道６４号・宮ケ瀬湖・土山峠・唐沢林道（物見隧道）・県道７０号・鳥居原園地" xr:uid="{00000000-0004-0000-0000-000085030000}"/>
    <hyperlink ref="H1436" r:id="rId903" display="12/09/24  モールトンで上養沢・日ノ出山南南東尾根・日ノ出山・日ノ出山南南西尾根・上養沢" xr:uid="{00000000-0004-0000-0000-000086030000}"/>
    <hyperlink ref="H1435" r:id="rId904" xr:uid="{00000000-0004-0000-0000-000087030000}"/>
    <hyperlink ref="H1434" r:id="rId905" display="12/10/04  笹子・1541m峰北尾根下部・黒野田林道・同尾根上部・本社ケ丸・本社ケ丸東峰北尾根・黒野田林道・穴川林道・笹子" xr:uid="{00000000-0004-0000-0000-000088030000}"/>
    <hyperlink ref="H1433" r:id="rId906" xr:uid="{00000000-0004-0000-0000-000089030000}"/>
    <hyperlink ref="H1432" r:id="rId907" xr:uid="{00000000-0004-0000-0000-00008A030000}"/>
    <hyperlink ref="H1431" r:id="rId908" xr:uid="{00000000-0004-0000-0000-00008B030000}"/>
    <hyperlink ref="H1430" r:id="rId909" xr:uid="{00000000-0004-0000-0000-00008C030000}"/>
    <hyperlink ref="H1429" r:id="rId910" xr:uid="{00000000-0004-0000-0000-00008D030000}"/>
    <hyperlink ref="H1428" r:id="rId911" display="12/11/02  自宅からモールトンで秋川街道・桧原街道・笹平・小坂志林道・ウルシガ谷沢林道・吊尾根ピストン" xr:uid="{00000000-0004-0000-0000-00008E030000}"/>
    <hyperlink ref="H1427" r:id="rId912" xr:uid="{00000000-0004-0000-0000-00008F030000}"/>
    <hyperlink ref="H1426" r:id="rId913" xr:uid="{00000000-0004-0000-0000-000090030000}"/>
    <hyperlink ref="H1425" r:id="rId914" display="12/11/15  多摩川ロードレーサー" xr:uid="{00000000-0004-0000-0000-000091030000}"/>
    <hyperlink ref="H1424" r:id="rId915" xr:uid="{00000000-0004-0000-0000-000092030000}"/>
    <hyperlink ref="H1423" r:id="rId916" display="12/11/22  ROADRACERで大垂水峠・桂橋・津久井湖・城山湖" xr:uid="{00000000-0004-0000-0000-000093030000}"/>
    <hyperlink ref="H1422" r:id="rId917" xr:uid="{00000000-0004-0000-0000-000094030000}"/>
    <hyperlink ref="H1421" r:id="rId918" xr:uid="{00000000-0004-0000-0000-000095030000}"/>
    <hyperlink ref="H1420" r:id="rId919" xr:uid="{00000000-0004-0000-0000-000096030000}"/>
    <hyperlink ref="H1419" r:id="rId920" xr:uid="{00000000-0004-0000-0000-000097030000}"/>
    <hyperlink ref="H1418" r:id="rId921" xr:uid="{00000000-0004-0000-0000-000098030000}"/>
    <hyperlink ref="H1417" r:id="rId922" xr:uid="{00000000-0004-0000-0000-000099030000}"/>
    <hyperlink ref="H1416" r:id="rId923" xr:uid="{00000000-0004-0000-0000-00009A030000}"/>
    <hyperlink ref="H1415" r:id="rId924" xr:uid="{00000000-0004-0000-0000-00009B030000}"/>
    <hyperlink ref="H1414" r:id="rId925" xr:uid="{00000000-0004-0000-0000-00009C030000}"/>
    <hyperlink ref="H1413" r:id="rId926" display="13/01/10  秋川街道・桧原街道・都道２０５号（水根本宿線）・藤倉ピストン" xr:uid="{00000000-0004-0000-0000-00009D030000}"/>
    <hyperlink ref="H1412" r:id="rId927" xr:uid="{00000000-0004-0000-0000-00009E030000}"/>
    <hyperlink ref="H1411" r:id="rId928" xr:uid="{00000000-0004-0000-0000-00009F030000}"/>
    <hyperlink ref="H1410" r:id="rId929" xr:uid="{00000000-0004-0000-0000-0000A0030000}"/>
    <hyperlink ref="H1409" r:id="rId930" display="13/02/04  自宅（八王子）・国道16号・町田街道・境川ＣＲ・海軍道路・県道18号・県道21号・ｍｓｋ鎌倉本店" xr:uid="{00000000-0004-0000-0000-0000A1030000}"/>
    <hyperlink ref="H1408" r:id="rId931" xr:uid="{00000000-0004-0000-0000-0000A2030000}"/>
    <hyperlink ref="H1407" r:id="rId932" xr:uid="{00000000-0004-0000-0000-0000A3030000}"/>
    <hyperlink ref="H1406" r:id="rId933" xr:uid="{00000000-0004-0000-0000-0000A4030000}"/>
    <hyperlink ref="H1405" r:id="rId934" display="13/02/18  ＭＴＢで小仏城山" xr:uid="{00000000-0004-0000-0000-0000A5030000}"/>
    <hyperlink ref="H1404" r:id="rId935" xr:uid="{00000000-0004-0000-0000-0000A6030000}"/>
    <hyperlink ref="H1403" r:id="rId936" display="13/02/25  甲斐大和・米沢山北東尾根・お坊山・大鹿峠・オッタテ・南尾根・スミ沢・道証地蔵・笹子" xr:uid="{00000000-0004-0000-0000-0000A7030000}"/>
    <hyperlink ref="H1402" r:id="rId937" xr:uid="{00000000-0004-0000-0000-0000A8030000}"/>
    <hyperlink ref="H1401" r:id="rId938" display="13/03/04  都留市駅・宝鉱山バス停・三ツ峠北口登山道・三ツ峠山・三つ峠駅" xr:uid="{00000000-0004-0000-0000-0000A9030000}"/>
    <hyperlink ref="H1400" r:id="rId939" xr:uid="{00000000-0004-0000-0000-0000AA030000}"/>
    <hyperlink ref="H1399" r:id="rId940" xr:uid="{00000000-0004-0000-0000-0000AB030000}"/>
    <hyperlink ref="H1398" r:id="rId941" xr:uid="{00000000-0004-0000-0000-0000AC030000}"/>
    <hyperlink ref="H1397" r:id="rId942" xr:uid="{00000000-0004-0000-0000-0000AD030000}"/>
    <hyperlink ref="H1396" r:id="rId943" xr:uid="{00000000-0004-0000-0000-0000AE030000}"/>
    <hyperlink ref="H984" r:id="rId944" xr:uid="{00000000-0004-0000-0000-0000AF030000}"/>
    <hyperlink ref="H983" r:id="rId945" display="20180621  境川源流⇔江の島河口（境川源流・町田街道・境川サイクリングロード・江の島河口・ピストン） 110.4㎞　By　MountainBike" xr:uid="{00000000-0004-0000-0000-0000B0030000}"/>
    <hyperlink ref="H982" r:id="rId946" display="20180624大学尾根をウオーキング（高尾駅南口・初沢山・拓殖大学尾根・草戸峠・市境尾根・法政大学尾根・寺田緑地尾根・榛名神社・自宅）" xr:uid="{00000000-0004-0000-0000-0000B1030000}"/>
    <hyperlink ref="H981" r:id="rId947" display="20180628二本杉⇒扇山（用竹BS・二本杉・雨降山・権現山・浅川峠・扇山・鳥沢ST）" xr:uid="{00000000-0004-0000-0000-0000B2030000}"/>
    <hyperlink ref="H1080" r:id="rId948" display="17/06/23  大垂水峠・相模湖・津久井湖・城山湖 45.1km  GoPro" xr:uid="{00000000-0004-0000-0000-0000B3030000}"/>
    <hyperlink ref="H980" r:id="rId949" display="18/07/01 七国峠緑地⇒城山湖（七国給水塔・尾根緑地・相原十字路・小松城址・城山湖ポタリング）22.8km By Mountain Bike" xr:uid="{00000000-0004-0000-0000-0000B4030000}"/>
    <hyperlink ref="H979" r:id="rId950" display="20180704 多摩よこやまの道ポタリング（国道16号鑓水南・小山内裏公園戦車道・長池公園・多摩よこやまの道・多摩東公園・多摩ニュータウン通り・野猿街道）By AlexMoulton 41.1㎞" xr:uid="{00000000-0004-0000-0000-0000B5030000}"/>
    <hyperlink ref="H978" r:id="rId951" display="18/07/08  自宅⇒Takao 599 Museum（南浅川横山橋・多摩陵、武蔵野陵・高尾山口）ウオーキング" xr:uid="{00000000-0004-0000-0000-0000B6030000}"/>
    <hyperlink ref="H977" r:id="rId952" xr:uid="{00000000-0004-0000-0000-0000B7030000}"/>
    <hyperlink ref="H976" r:id="rId953" display="20180713小仏城山⇒富士見台（日影BS・小仏城山東尾根・小仏峠・景信山東尾根・小下沢林道・矢倉沢・富士見台・唐沢山東尾根・高尾ST）" xr:uid="{00000000-0004-0000-0000-0000B8030000}"/>
    <hyperlink ref="H975" r:id="rId954" display="20180716多摩川沿いをポタリング（陵南大橋・湯殿川出合・万願寺歩道橋・日野橋・関戸橋・ピストン）52.2㎞　By AlexMoulton" xr:uid="{00000000-0004-0000-0000-0000B9030000}"/>
    <hyperlink ref="H974" r:id="rId955" display="20180718小仏BS⇒夕焼け小焼けBS（ヤゴ沢左岸尾根・景信山東側作業道・566ｍ逆沢ノ頭・逆沢林道・小下沢林道・新多摩線74号鉄塔・大嵐山・北土代沢右岸尾根）" xr:uid="{00000000-0004-0000-0000-0000BA030000}"/>
    <hyperlink ref="H973" r:id="rId956" display="20180725要倉山⇒吊尾根741mピーク南東尾根（夕焼け小焼けP・要倉山・高岩山・醍醐丸・吊尾根・741mﾋﾟｰｸ南東尾根・醍醐林道）" xr:uid="{00000000-0004-0000-0000-0000BB030000}"/>
    <hyperlink ref="H972" r:id="rId957" display="20180727多摩川右岸サイクリング（大和田橋・日野橋・羽村取水堰⇔多摩大橋・谷知川）47.3㎞ By AlexMoulton" xr:uid="{00000000-0004-0000-0000-0000BC030000}"/>
    <hyperlink ref="H971" r:id="rId958" display="20180729 川口図書館までウオーキング（中央図書館・市役所通り・秋川街道・松枝橋・陣馬街道・南浅川）" xr:uid="{00000000-0004-0000-0000-0000BD030000}"/>
    <hyperlink ref="H970" r:id="rId959" display="20180731高尾山口ST⇒日影BS（稲荷山コース・高尾林道・大平林道・小仏城山・奥高尾山稜北側作業道・逆沢作業道・日影沢林道）" xr:uid="{00000000-0004-0000-0000-0000BE030000}"/>
    <hyperlink ref="H969" r:id="rId960" xr:uid="{00000000-0004-0000-0000-0000BF030000}"/>
    <hyperlink ref="H968" r:id="rId961" display="20180811MTBをスリックタイヤにして近所を試走 25㎞" xr:uid="{00000000-0004-0000-0000-0000C0030000}"/>
    <hyperlink ref="H967" r:id="rId962" display="18/08/15  高尾駅・大垂水峠・相模湖・津久井湖周回 By MountainBike 39.9㎞" xr:uid="{00000000-0004-0000-0000-0000C1030000}"/>
    <hyperlink ref="H966" r:id="rId963" xr:uid="{00000000-0004-0000-0000-0000C2030000}"/>
    <hyperlink ref="H965" r:id="rId964" xr:uid="{00000000-0004-0000-0000-0000C3030000}"/>
    <hyperlink ref="H964" r:id="rId965" display="18/09/06  日蔭沢橋⇔用木沢出合（日蔭沢橋P・犬越路・用木沢出合・白石沢林道終点「9/4の台風で白石沢終点の沢を越える桟橋が流されて前進断念」）" xr:uid="{00000000-0004-0000-0000-0000C4030000}"/>
    <hyperlink ref="H963" r:id="rId966" display="20180918高尾駅⇒高尾山口駅（高尾駅・落合・北側作業道・蛇滝・日影沢林道・NTTゲートから沢沿い旧経路・小仏城山・南側林道・稲荷山コース・高尾山口駅）" xr:uid="{00000000-0004-0000-0000-0000C5030000}"/>
    <hyperlink ref="H962" r:id="rId967" display="20180924陵南大橋⇒是政橋（陵南大橋・浅川右岸・根川出合・日野橋・多摩川左岸・是政橋・川崎街道・北野街道）By MoutainBike 52.8㎞" xr:uid="{00000000-0004-0000-0000-0000C6030000}"/>
    <hyperlink ref="H961" r:id="rId968" xr:uid="{00000000-0004-0000-0000-0000C7030000}"/>
    <hyperlink ref="H960" r:id="rId969" display="18/10/02  大垂水⇒高尾ST（大垂水林道・中沢川左岸尾根・南高尾山稜・南側中間歩道・榎窪川左岸尾根・地蔵から東高尾山稜・拓大尾根・高尾駅）" xr:uid="{00000000-0004-0000-0000-0000C8030000}"/>
    <hyperlink ref="H959" r:id="rId970" xr:uid="{00000000-0004-0000-0000-0000C9030000}"/>
    <hyperlink ref="H958" r:id="rId971" display="20181009城山湖P・三沢峠・西山峠・西山峠南尾根・三井寺・県道515号・513号・峰の薬師・城山湖P" xr:uid="{00000000-0004-0000-0000-0000CA030000}"/>
    <hyperlink ref="H995" r:id="rId972" xr:uid="{00000000-0004-0000-0000-0000CB030000}"/>
    <hyperlink ref="H957" r:id="rId973" display="20181017陣馬高原下BS⇒藤野ST（明王林道・底沢峠・明王峠・矢ノ音・イタドリ沢ノ頭）" xr:uid="{00000000-0004-0000-0000-0000CC030000}"/>
    <hyperlink ref="H956" r:id="rId974" display="18/10/20  高尾ST・駒木野・唐沢山東尾根・富士見台・矢倉沢・小下沢二番口・高ドッケ南尾根・板当峠・ザリクボ・ザリクボ沢東尾根・景信山分岐・景信山東尾根・小下沢園地・高尾ST" xr:uid="{00000000-0004-0000-0000-0000CD030000}"/>
    <hyperlink ref="H1684" r:id="rId975" xr:uid="{00000000-0004-0000-0000-0000CE030000}"/>
    <hyperlink ref="H955" r:id="rId976" display="18/10/25   自宅・大垂水峠・底沢橋・栃谷坂沢林道・陣馬山登山口・沢井トンネル・相模湖ST・大垂水峠・自宅 53.5km By AlexMoulton" xr:uid="{00000000-0004-0000-0000-0000CF030000}"/>
    <hyperlink ref="H954" r:id="rId977" xr:uid="{00000000-0004-0000-0000-0000D0030000}"/>
    <hyperlink ref="H953" r:id="rId978" xr:uid="{00000000-0004-0000-0000-0000D1030000}"/>
    <hyperlink ref="H952" r:id="rId979" xr:uid="{00000000-0004-0000-0000-0000D2030000}"/>
    <hyperlink ref="H951" r:id="rId980" xr:uid="{00000000-0004-0000-0000-0000D3030000}"/>
    <hyperlink ref="H950" r:id="rId981" xr:uid="{00000000-0004-0000-0000-0000D4030000}"/>
    <hyperlink ref="H949" r:id="rId982" xr:uid="{00000000-0004-0000-0000-0000D5030000}"/>
    <hyperlink ref="H948" r:id="rId983" xr:uid="{00000000-0004-0000-0000-0000D6030000}"/>
    <hyperlink ref="H947" r:id="rId984" xr:uid="{00000000-0004-0000-0000-0000D7030000}"/>
    <hyperlink ref="H946" r:id="rId985" xr:uid="{00000000-0004-0000-0000-0000D8030000}"/>
    <hyperlink ref="H945" r:id="rId986" display="18/11/23  大和田橋・多摩大橋・羽村取水堰・阿蘇神社・日野橋・長沼橋・サイクリング By Mountain Bike 54.6㎞" xr:uid="{00000000-0004-0000-0000-0000D9030000}"/>
    <hyperlink ref="H944" r:id="rId987" xr:uid="{00000000-0004-0000-0000-0000DA030000}"/>
    <hyperlink ref="H943" r:id="rId988" xr:uid="{00000000-0004-0000-0000-0000DB030000}"/>
    <hyperlink ref="H942" r:id="rId989" xr:uid="{00000000-0004-0000-0000-0000DC030000}"/>
    <hyperlink ref="H940" r:id="rId990" display="18/12/03  川原宿大橋BS・心源院・大六天・八王寺城址・富士見台・地蔵尾根・駒木野・高尾ST" xr:uid="{00000000-0004-0000-0000-0000DD030000}"/>
    <hyperlink ref="H939" r:id="rId991" xr:uid="{00000000-0004-0000-0000-0000DE030000}"/>
    <hyperlink ref="H938" r:id="rId992" xr:uid="{00000000-0004-0000-0000-0000DF030000}"/>
    <hyperlink ref="H937" r:id="rId993" xr:uid="{00000000-0004-0000-0000-0000E0030000}"/>
    <hyperlink ref="H936" r:id="rId994" xr:uid="{00000000-0004-0000-0000-0000E1030000}"/>
    <hyperlink ref="H935" r:id="rId995" xr:uid="{00000000-0004-0000-0000-0000E2030000}"/>
    <hyperlink ref="H934" r:id="rId996" xr:uid="{00000000-0004-0000-0000-0000E3030000}"/>
    <hyperlink ref="H933" r:id="rId997" xr:uid="{00000000-0004-0000-0000-0000E4030000}"/>
    <hyperlink ref="H932" r:id="rId998" xr:uid="{00000000-0004-0000-0000-0000E5030000}"/>
    <hyperlink ref="H931" r:id="rId999" xr:uid="{00000000-0004-0000-0000-0000E6030000}"/>
    <hyperlink ref="H930" r:id="rId1000" xr:uid="{00000000-0004-0000-0000-0000E7030000}"/>
    <hyperlink ref="H929" r:id="rId1001" xr:uid="{00000000-0004-0000-0000-0000E8030000}"/>
    <hyperlink ref="H928" r:id="rId1002" display="19/01/11  小仏BS・ヤゴ沢右岸尾根・671mピーク・陣馬高尾縦走路西側水平道・小仏峠・小仏城山・小仏城山東尾根・日影・高尾ST" xr:uid="{00000000-0004-0000-0000-0000E9030000}"/>
    <hyperlink ref="H927" r:id="rId1003" xr:uid="{00000000-0004-0000-0000-0000EA030000}"/>
    <hyperlink ref="H926" r:id="rId1004" xr:uid="{00000000-0004-0000-0000-0000EB030000}"/>
    <hyperlink ref="H925" r:id="rId1005" xr:uid="{00000000-0004-0000-0000-0000EC030000}"/>
    <hyperlink ref="H924" r:id="rId1006" xr:uid="{00000000-0004-0000-0000-0000ED030000}"/>
    <hyperlink ref="H923" r:id="rId1007" xr:uid="{00000000-0004-0000-0000-0000EE030000}"/>
    <hyperlink ref="H922" r:id="rId1008" xr:uid="{00000000-0004-0000-0000-0000EF030000}"/>
    <hyperlink ref="H921" r:id="rId1009" xr:uid="{00000000-0004-0000-0000-0000F0030000}"/>
    <hyperlink ref="H920" r:id="rId1010" xr:uid="{00000000-0004-0000-0000-0000F1030000}"/>
    <hyperlink ref="H1119" r:id="rId1011" xr:uid="{00000000-0004-0000-0000-0000F2030000}"/>
    <hyperlink ref="H919" r:id="rId1012" xr:uid="{00000000-0004-0000-0000-0000F3030000}"/>
    <hyperlink ref="H918" r:id="rId1013" xr:uid="{00000000-0004-0000-0000-0000F4030000}"/>
    <hyperlink ref="H917" r:id="rId1014" xr:uid="{00000000-0004-0000-0000-0000F5030000}"/>
    <hyperlink ref="H916" r:id="rId1015" xr:uid="{00000000-0004-0000-0000-0000F6030000}"/>
    <hyperlink ref="H915" r:id="rId1016" xr:uid="{00000000-0004-0000-0000-0000F7030000}"/>
    <hyperlink ref="H914" r:id="rId1017" xr:uid="{00000000-0004-0000-0000-0000F8030000}"/>
    <hyperlink ref="H913" r:id="rId1018" xr:uid="{00000000-0004-0000-0000-0000F9030000}"/>
    <hyperlink ref="H912" r:id="rId1019" display="19/02/27  多摩湖サイクリング（自宅・国道20号・都道59号・7号・16号・5号・多摩湖）55.3km By AlexMoulton" xr:uid="{00000000-0004-0000-0000-0000FA030000}"/>
    <hyperlink ref="H911" r:id="rId1020" xr:uid="{00000000-0004-0000-0000-0000FB030000}"/>
    <hyperlink ref="H910" r:id="rId1021" xr:uid="{00000000-0004-0000-0000-0000FC030000}"/>
    <hyperlink ref="H909" r:id="rId1022" xr:uid="{00000000-0004-0000-0000-0000FD030000}"/>
    <hyperlink ref="H908" r:id="rId1023" display="19/03/09  八王子南部,市境丘陵ウオーキング（榛名尾根・法大尾根・山王社・真米トンネル・大日堂・七国）" xr:uid="{00000000-0004-0000-0000-0000FE030000}"/>
    <hyperlink ref="H906" r:id="rId1024" display="19/03/12  陵南大橋から多摩川大橋ピストン（浅川右岸、左岸・多摩川右岸、左岸・玉堤通り）103.7㎞ By RoadRacer" xr:uid="{00000000-0004-0000-0000-0000FF030000}"/>
    <hyperlink ref="H907" r:id="rId1025" display="19/03/10  高尾山火渡り式" xr:uid="{00000000-0004-0000-0000-000000040000}"/>
    <hyperlink ref="H905" r:id="rId1026" display="19/03/17 七国峠・御殿峠・片倉城址、ウオーキング" xr:uid="{00000000-0004-0000-0000-000001040000}"/>
    <hyperlink ref="H904" r:id="rId1027" xr:uid="{00000000-0004-0000-0000-000002040000}"/>
    <hyperlink ref="H903" r:id="rId1028" xr:uid="{00000000-0004-0000-0000-000003040000}"/>
    <hyperlink ref="H902" r:id="rId1029" xr:uid="{00000000-0004-0000-0000-000004040000}"/>
    <hyperlink ref="H901" r:id="rId1030" xr:uid="{00000000-0004-0000-0000-000005040000}"/>
    <hyperlink ref="H900" r:id="rId1031" display="20190401高尾山口ST・初沢川源頭・東高尾山稜東側尾根・高尾STウオーキング" xr:uid="{00000000-0004-0000-0000-000006040000}"/>
    <hyperlink ref="H899" r:id="rId1032" display="20190405高尾の多摩森林科学園までウオーキング" xr:uid="{00000000-0004-0000-0000-000007040000}"/>
    <hyperlink ref="H898" r:id="rId1033" display="20190409北高尾山稜・景信山東尾根（地蔵ピーク・富士見台・74号鉄塔・小下沢林道・逆沢林道・大久保山・小下沢園地）" xr:uid="{00000000-0004-0000-0000-000008040000}"/>
    <hyperlink ref="H897" r:id="rId1034" display="19/04/12  高尾駅から陣場高原下まで高尾街道・美山通り・陣馬街道をウオーキング" xr:uid="{00000000-0004-0000-0000-000009040000}"/>
    <hyperlink ref="H896" r:id="rId1035" xr:uid="{00000000-0004-0000-0000-00000A040000}"/>
    <hyperlink ref="H895" r:id="rId1036" xr:uid="{00000000-0004-0000-0000-00000B040000}"/>
    <hyperlink ref="H894" r:id="rId1037" xr:uid="{00000000-0004-0000-0000-00000C040000}"/>
    <hyperlink ref="H893" r:id="rId1038" xr:uid="{00000000-0004-0000-0000-00000D040000}"/>
    <hyperlink ref="H890" r:id="rId1039" xr:uid="{00000000-0004-0000-0000-00000E040000}"/>
    <hyperlink ref="H891" r:id="rId1040" display="19/04/23  甲斐大和ST・小路沢左岸尾根・笹子峠・カヤノキビラノ頭・大沢山・奥野稲荷神社・笹子ST" xr:uid="{00000000-0004-0000-0000-00000F040000}"/>
    <hyperlink ref="H892" r:id="rId1041" xr:uid="{00000000-0004-0000-0000-000010040000}"/>
    <hyperlink ref="H889" r:id="rId1042" display="19/04/29  赤馬BS・大洞山西尾根・南高尾山稜・三井分岐・南側歩道・金刀比羅宮・三井禅寺・峰ノ薬師・小松ハイキングコース・法政大学BS" xr:uid="{00000000-0004-0000-0000-000011040000}"/>
    <hyperlink ref="H888" r:id="rId1043" xr:uid="{00000000-0004-0000-0000-000012040000}"/>
    <hyperlink ref="H887" r:id="rId1044" display="19/05/04  境川サイクリングロードで江の島ピストン 102.3㎞ By RoadRacer" xr:uid="{00000000-0004-0000-0000-000013040000}"/>
    <hyperlink ref="H886" r:id="rId1045" xr:uid="{00000000-0004-0000-0000-000014040000}"/>
    <hyperlink ref="H885" r:id="rId1046" display="19/05/10  鳥沢ST・高畑山北尾根・穴路峠・倉岳山北東尾根・梁川ST" xr:uid="{00000000-0004-0000-0000-000015040000}"/>
    <hyperlink ref="H884" r:id="rId1047" xr:uid="{00000000-0004-0000-0000-000016040000}"/>
    <hyperlink ref="H883" r:id="rId1048" xr:uid="{00000000-0004-0000-0000-000017040000}"/>
    <hyperlink ref="H882" r:id="rId1049" display="19/05/15  浅川神社・621mP横断・NTTゲート・ 小仏城山・萩原,逆沢作業道・高尾山北東尾根・蛇滝林道・金比羅神社南東尾根" xr:uid="{00000000-0004-0000-0000-000018040000}"/>
    <hyperlink ref="H881" r:id="rId1050" xr:uid="{00000000-0004-0000-0000-000019040000}"/>
    <hyperlink ref="H880" r:id="rId1051" xr:uid="{00000000-0004-0000-0000-00001A040000}"/>
    <hyperlink ref="H879" r:id="rId1052" display="19/05/24  林沢戸入口BS・宝鍾寺薬師堂・宮地山・大垈山・セーメーバン・トズラ峠・稚児落し・浅利・大月ST" xr:uid="{00000000-0004-0000-0000-00001B040000}"/>
    <hyperlink ref="H878" r:id="rId1053" display="19/05/28  北浅川上流端までサイクリング（南浅川横山橋・秋川街道・檜原街道・水根本宿線・藤倉BS) 71.3km By RoadRacer " xr:uid="{00000000-0004-0000-0000-00001C040000}"/>
    <hyperlink ref="H877" r:id="rId1054" xr:uid="{00000000-0004-0000-0000-00001D040000}"/>
    <hyperlink ref="H876" r:id="rId1055" xr:uid="{00000000-0004-0000-0000-00001E040000}"/>
    <hyperlink ref="H875" r:id="rId1056" display="19/06/04  大垂水峠・相模湖・津久井湖・城山湖サイクリング 43.8㎞ By RoadRacer" xr:uid="{00000000-0004-0000-0000-00001F040000}"/>
    <hyperlink ref="H874" r:id="rId1057" display="19/06/06  大垂水峠・相模湖・津久井湖・城山湖サイクリング 43.8㎞ By RoadRacer" xr:uid="{00000000-0004-0000-0000-000020040000}"/>
    <hyperlink ref="H873" r:id="rId1058" display="19/06/11稲荷山コース・高尾山・北側巻道・小仏城山・大平林道・高尾林道・6号路・高尾山口ST" xr:uid="{00000000-0004-0000-0000-000021040000}"/>
    <hyperlink ref="H872" r:id="rId1059" xr:uid="{00000000-0004-0000-0000-000022040000}"/>
    <hyperlink ref="H871" r:id="rId1060" display="19/06/16  多摩川サイクリングロードを多摩水道橋（多摩水道橋）・スポーが切れでUターン 58.3㎞ By RoadRacer" xr:uid="{00000000-0004-0000-0000-000023040000}"/>
    <hyperlink ref="H870" r:id="rId1061" display="19/06/18  多摩川サイクリングロードを多摩水道橋（多摩水道橋）・スポークが切れでUターン 58.3㎞ By RoadRacer" xr:uid="{00000000-0004-0000-0000-000024040000}"/>
    <hyperlink ref="H869" r:id="rId1062" xr:uid="{00000000-0004-0000-0000-000025040000}"/>
    <hyperlink ref="H868" r:id="rId1063" display="19/06/25  多摩川サイクリングロード往復（自宅・多摩大橋・羽田大鳥居・羽村阿蘇神社鳥居・多摩大橋・自宅）133.1km By RoadRacer" xr:uid="{00000000-0004-0000-0000-000026040000}"/>
    <hyperlink ref="H867" r:id="rId1064" xr:uid="{00000000-0004-0000-0000-000027040000}"/>
    <hyperlink ref="H866" r:id="rId1065" display="19/07/01  高尾駅・金毘羅山・四辻・東高尾山稜・八方台・拓大尾根・初沢山・高尾駅" xr:uid="{00000000-0004-0000-0000-000028040000}"/>
    <hyperlink ref="H865" r:id="rId1066" display="19/07/06 自宅・榛名尾根・法大尾根・市境尾根・草戸峠・四辻・高尾山口駅" xr:uid="{00000000-0004-0000-0000-000029040000}"/>
    <hyperlink ref="H864" r:id="rId1067" xr:uid="{00000000-0004-0000-0000-00002A040000}"/>
    <hyperlink ref="H863" r:id="rId1068" xr:uid="{00000000-0004-0000-0000-00002B040000}"/>
    <hyperlink ref="H862" r:id="rId1069" xr:uid="{00000000-0004-0000-0000-00002C040000}"/>
    <hyperlink ref="H861" r:id="rId1070" xr:uid="{00000000-0004-0000-0000-00002D040000}"/>
    <hyperlink ref="H860" r:id="rId1071" xr:uid="{00000000-0004-0000-0000-00002E040000}"/>
    <hyperlink ref="H859" r:id="rId1072" display="19/07/18  浅川横山橋・陣馬街道・醍醐・盆堀林道（にしげいと沢橋・入山峠・新久保川原橋）・沢戸橋・秋川右岸・秋川街道・水無瀬橋 46.4㎞ By AlexMoulton" xr:uid="{00000000-0004-0000-0000-00002F040000}"/>
    <hyperlink ref="H858" r:id="rId1073" display="19/07/21  20190721相模川サイクリング（小倉橋・相模川右岸・新相模大橋(国道246)・相模川左岸・新小倉橋東側） 52.3㎞ By MoutainBike &amp; 2020のオリンピック自転車ロードレースの試走会" xr:uid="{00000000-0004-0000-0000-000030040000}"/>
    <hyperlink ref="H857" r:id="rId1074" display="19/07/21  井戸BS～陣馬高原下BS（熊倉山南西尾根・軍荼利神社元社・連行峰・陣馬山・奈良子峠・七ツ久保作業道）" xr:uid="{00000000-0004-0000-0000-000031040000}"/>
    <hyperlink ref="H856" r:id="rId1075" display="19/07/30  井戸BS～陣馬高原下BS（熊倉山南西尾根・軍荼利神社元社・連行峰・陣馬山・奈良子峠・七ツ久保作業道）" xr:uid="{00000000-0004-0000-0000-000032040000}"/>
    <hyperlink ref="H855" r:id="rId1076" xr:uid="{00000000-0004-0000-0000-000033040000}"/>
    <hyperlink ref="H854" r:id="rId1077" xr:uid="{00000000-0004-0000-0000-000034040000}"/>
    <hyperlink ref="H853" r:id="rId1078" xr:uid="{00000000-0004-0000-0000-000035040000}"/>
    <hyperlink ref="H852" r:id="rId1079" xr:uid="{00000000-0004-0000-0000-000036040000}"/>
    <hyperlink ref="H851" r:id="rId1080" xr:uid="{00000000-0004-0000-0000-000037040000}"/>
    <hyperlink ref="H850" r:id="rId1081" display="19/08/24  多摩川CR・浅川CR（羽村阿蘇神社⇔多摩大橋⇒府中四谷橋⇒陵南大橋）64.8㎞ By RoadRacer" xr:uid="{00000000-0004-0000-0000-000038040000}"/>
    <hyperlink ref="H849" r:id="rId1082" xr:uid="{00000000-0004-0000-0000-000039040000}"/>
    <hyperlink ref="H848" r:id="rId1083" xr:uid="{00000000-0004-0000-0000-00003A040000}"/>
    <hyperlink ref="H847" r:id="rId1084" display="19/09/03  八王寺城跡周回（入口に駐輪・八王子神社・天守閣跡・富士見台・熊笹山・御主殿ノ滝）" xr:uid="{00000000-0004-0000-0000-00003B040000}"/>
    <hyperlink ref="H846" r:id="rId1085" xr:uid="{00000000-0004-0000-0000-00003C040000}"/>
    <hyperlink ref="H845" r:id="rId1086" xr:uid="{00000000-0004-0000-0000-00003D040000}"/>
    <hyperlink ref="H844" r:id="rId1087" display="19/09/10  城山湖（法政大学BS・小松HC・城山湖・草戸峠・市境尾根・法政JC・榛名尾根・湯殿川）" xr:uid="{00000000-0004-0000-0000-00003E040000}"/>
    <hyperlink ref="H843" r:id="rId1088" xr:uid="{00000000-0004-0000-0000-00003F040000}"/>
    <hyperlink ref="H842" r:id="rId1089" xr:uid="{00000000-0004-0000-0000-000040040000}"/>
    <hyperlink ref="H841" r:id="rId1090" xr:uid="{00000000-0004-0000-0000-000041040000}"/>
    <hyperlink ref="H840" r:id="rId1091" display="19/09/20  赤馬・高尾山口（岡本BS・赤馬・南高尾山稜・大垂水峠・一丁台・北側歩道・5・4・3号路・高尾山口ST）" xr:uid="{00000000-0004-0000-0000-000042040000}"/>
    <hyperlink ref="H839" r:id="rId1092" display="19/09/24  20190924都立長沼公園の尾根一筆書き（長泉寺口から長沼口まで）" xr:uid="{00000000-0004-0000-0000-000043040000}"/>
    <hyperlink ref="H838" r:id="rId1093" display="19/09/26  20190924都立長沼公園の尾根一筆書き（長泉寺口から長沼口まで）" xr:uid="{00000000-0004-0000-0000-000044040000}"/>
    <hyperlink ref="H837" r:id="rId1094" display="19/09/28  滝子山（笹子駅・寂ショウ尾根・滝子山・東尾根・初狩駅）" xr:uid="{00000000-0004-0000-0000-000045040000}"/>
    <hyperlink ref="H836" r:id="rId1095" xr:uid="{00000000-0004-0000-0000-000046040000}"/>
    <hyperlink ref="H835" r:id="rId1096" display="19/10/06  20191006南高尾山稜南側歩道（城山湖P・峰ノ薬師・三井禅寺・金毘羅宮・名手・三井用水取入口跡・新多摩線５５号）" xr:uid="{00000000-0004-0000-0000-000047040000}"/>
    <hyperlink ref="H834" r:id="rId1097" xr:uid="{00000000-0004-0000-0000-000048040000}"/>
    <hyperlink ref="H833" r:id="rId1098" display="19/10/08  台風前の高尾山（稲荷山コース・山頂・4号路・２号路・病院裏登山口）" xr:uid="{00000000-0004-0000-0000-000049040000}"/>
    <hyperlink ref="H832" r:id="rId1099" display="19/10/13 台風一過の浅川・多摩川ポタリング  47.2㎞ By AlexMoulton" xr:uid="{00000000-0004-0000-0000-00004A040000}"/>
    <hyperlink ref="H831" r:id="rId1100" display="19/10/20 村山貯水池(多摩湖自転車道周回）ピストン 51.6㎞ By MoutainBike" xr:uid="{00000000-0004-0000-0000-00004B040000}"/>
    <hyperlink ref="H830" r:id="rId1101" display="19/10/23 陣馬山ピストン（小仏バス停・ヤゴ沢仕事道・景信山・陣馬山）" xr:uid="{00000000-0004-0000-0000-00004C040000}"/>
    <hyperlink ref="H829" r:id="rId1102" display="19/10/26 八王子ポタリング（鑓水緑地・小山内裏公園・せせらぎ通り・平山城址公園・浅川CR) 38.0㎞ By MountainBike" xr:uid="{00000000-0004-0000-0000-00004D040000}"/>
    <hyperlink ref="H828" r:id="rId1103" display="19/10/28 八王子ポタリング（鑓水緑地・小山内裏公園・せせらぎ通り・平山城址公園・浅川CR) 39.60㎞ By MountainBike" xr:uid="{00000000-0004-0000-0000-00004E040000}"/>
    <hyperlink ref="H827" r:id="rId1104" display="19/10/31 倉岳山（梁川ST・梁川大橋・倉岳山北東尾根・倉岳山・寺下峠・塩瀬橋・梁川ST）" xr:uid="{00000000-0004-0000-0000-00004F040000}"/>
    <hyperlink ref="H826" r:id="rId1105" display="19/11/01 浅川「陣馬街道」ポタリング（南浅川CR・鶴牧橋・北浅川遊歩道・醍醐川出合・陣馬街道）40.6km By AlexMoulton" xr:uid="{00000000-0004-0000-0000-000050040000}"/>
    <hyperlink ref="H825" r:id="rId1106" display="19/11/02 高尾ハイキング(稲荷山コース・山頂南巻道・もみじ平北巻道・一丁平・南尾根・大平林道・高尾林道・稲荷山コース) " xr:uid="{00000000-0004-0000-0000-000051040000}"/>
    <hyperlink ref="H824" r:id="rId1107" display="19/11/04 南高尾山稜（高尾駅・初沢城跡・拓大尾根・東高尾山稜・西沢峠・南側中段歩道・中沢峠・梅の木平・高尾山口駅" xr:uid="{00000000-0004-0000-0000-000052040000}"/>
    <hyperlink ref="H823" r:id="rId1108" display="19/11/10 多摩川大橋ピストン（浅川右岸・府中四谷大橋・多摩川左岸CR・多摩川大橋・多摩川右岸CR・多摩沿線道路・是政橋）90.1㎞ By RoadRacer" xr:uid="{00000000-0004-0000-0000-000053040000}"/>
    <hyperlink ref="H822" r:id="rId1109" display="19/11/12 大菩薩嶺（裂石バス停・ゲート・丸川峠・大菩薩嶺・大菩薩峠・上日川峠・千石茶屋・裂石）" xr:uid="{00000000-0004-0000-0000-000054040000}"/>
    <hyperlink ref="H821" r:id="rId1110" display="19/11/16 小仏周辺（日影バス停・景信山東尾根・ヤゴ沢左岸尾根・宝珠寺から宝珠ノ頭・小仏城山・城山東尾根・621m地点北尾根・浅川神社）" xr:uid="{00000000-0004-0000-0000-000055040000}"/>
    <hyperlink ref="H820" r:id="rId1111" display="19/11/20 あきる野市の紅葉（小峰公園・広徳寺・龍珠院・石舟橋）とポタリング 49.6㎞ By AlexMoulton " xr:uid="{00000000-0004-0000-0000-000056040000}"/>
    <hyperlink ref="H819" r:id="rId1112" display="19/11/21 高尾山北尾根（大垂水バス停・小仏城山・城山東尾根・446ｍ⇓日影沢キャンプ場・高尾山北尾根・4号路・2号路・高尾病院）" xr:uid="{00000000-0004-0000-0000-000057040000}"/>
    <hyperlink ref="H818" r:id="rId1113" display="19/11/29 唐沢山・稲荷山（駒木野・唐沢山南東尾根・高尾天満宮・蛇滝林道・522mピーク・みやま橋・3号路・稲荷山コース）" xr:uid="{00000000-0004-0000-0000-000058040000}"/>
    <hyperlink ref="H817" r:id="rId1114" display="19/11/30 東高尾山稜モミジ狩り（法大BS・小松ハイキングコース・城山湖・草戸山・東高尾山稜・四辻・高尾霊園）" xr:uid="{00000000-0004-0000-0000-000059040000}"/>
    <hyperlink ref="H816" r:id="rId1115" display="19/12/01 東高尾山稜モミジ狩り（法大BS・小松ハイキングコース・城山湖・草戸山・東高尾山稜・四辻・高尾霊園）" xr:uid="{00000000-0004-0000-0000-00005A040000}"/>
    <hyperlink ref="H815" r:id="rId1116" display="19/12/03 野川サイクリング（20号日野バイパス・新府中街道・多喜窪通り・国分寺・野川CR・二子玉川・多摩川左岸CR・浅川右岸CR）" xr:uid="{00000000-0004-0000-0000-00005B040000}"/>
    <hyperlink ref="H814" r:id="rId1117" display="19/12/05 都立野川公園・都立武蔵野公園ウオーキング" xr:uid="{00000000-0004-0000-0000-00005C040000}"/>
    <hyperlink ref="H813" r:id="rId1118" display="19/12/08 七国緑地・法大尾根・榛名尾根ウオーキング" xr:uid="{00000000-0004-0000-0000-00005D040000}"/>
    <hyperlink ref="H812" r:id="rId1119" display="19/12/11 渋沢丘陵・震生湖（秦野駅・今泉名水・震生湖・渋沢丘陵・渋沢駅）" xr:uid="{00000000-0004-0000-0000-00005E040000}"/>
    <hyperlink ref="H811" r:id="rId1120" display="19/12/13 渋沢丘陵・震生湖（秦野駅・今泉名水・震生湖・渋沢丘陵・渋沢駅）" xr:uid="{00000000-0004-0000-0000-00005F040000}"/>
    <hyperlink ref="H810" r:id="rId1121" display="19/12/16 高塚山・石老山（寸沢嵐バス停・50号鉄塔・高塚山北東尾根・高塚山・石老山・大明神山・ねん坂）" xr:uid="{00000000-0004-0000-0000-000060040000}"/>
    <hyperlink ref="H809" r:id="rId1122" display="19/12/18 阿蘇神社「羽村」ピストン（多摩大橋・多摩川CR・羽村取水堰・阿蘇神社）46.7km By MoutainBike" xr:uid="{00000000-0004-0000-0000-000061040000}"/>
    <hyperlink ref="H808" r:id="rId1123" display="19/12/20 都立公園ウオーキング（長沼公園・平山城址公園・せせらぎ緑道・長池公園・小山内裏公園）" xr:uid="{00000000-0004-0000-0000-000062040000}"/>
    <hyperlink ref="H807" r:id="rId1124" display="19/12/24  高尾山（高尾山口駅・稲荷山・高尾山・小仏城山・小仏峠・671ｍ東尾根・小仏口・都道５１６「浅川相模湖線」・高尾駅）" xr:uid="{00000000-0004-0000-0000-000063040000}"/>
    <hyperlink ref="H806" r:id="rId1125" xr:uid="{00000000-0004-0000-0000-000064040000}"/>
    <hyperlink ref="H805" r:id="rId1126" xr:uid="{00000000-0004-0000-0000-000065040000}"/>
    <hyperlink ref="H804" r:id="rId1127" xr:uid="{00000000-0004-0000-0000-000066040000}"/>
    <hyperlink ref="H803" r:id="rId1128" xr:uid="{00000000-0004-0000-0000-000067040000}"/>
    <hyperlink ref="H802" r:id="rId1129" xr:uid="{00000000-0004-0000-0000-000068040000}"/>
    <hyperlink ref="H801" r:id="rId1130" xr:uid="{00000000-0004-0000-0000-000069040000}"/>
    <hyperlink ref="H800" r:id="rId1131" xr:uid="{00000000-0004-0000-0000-00006A040000}"/>
    <hyperlink ref="H799" r:id="rId1132" xr:uid="{00000000-0004-0000-0000-00006B040000}"/>
    <hyperlink ref="H798" r:id="rId1133" xr:uid="{00000000-0004-0000-0000-00006C040000}"/>
    <hyperlink ref="H797" r:id="rId1134" xr:uid="{00000000-0004-0000-0000-00006D040000}"/>
    <hyperlink ref="H796" r:id="rId1135" display="20/01/25  松生山・数馬峠（笹平BS・松生山・浅間嶺・一本松・数馬峠・浅間尾根登山口BS）" xr:uid="{00000000-0004-0000-0000-00006E040000}"/>
    <hyperlink ref="H795" r:id="rId1136" xr:uid="{00000000-0004-0000-0000-00006F040000}"/>
    <hyperlink ref="H794" r:id="rId1137" xr:uid="{00000000-0004-0000-0000-000070040000}"/>
    <hyperlink ref="H793" r:id="rId1138" xr:uid="{00000000-0004-0000-0000-000071040000}"/>
    <hyperlink ref="H792" r:id="rId1139" xr:uid="{00000000-0004-0000-0000-000072040000}"/>
    <hyperlink ref="H791" r:id="rId1140" xr:uid="{00000000-0004-0000-0000-000073040000}"/>
    <hyperlink ref="H790" r:id="rId1141" xr:uid="{00000000-0004-0000-0000-000074040000}"/>
    <hyperlink ref="H789" r:id="rId1142" xr:uid="{00000000-0004-0000-0000-000075040000}"/>
    <hyperlink ref="H788" r:id="rId1143" xr:uid="{00000000-0004-0000-0000-000076040000}"/>
    <hyperlink ref="H787" r:id="rId1144" xr:uid="{00000000-0004-0000-0000-000077040000}"/>
    <hyperlink ref="H786" r:id="rId1145" xr:uid="{00000000-0004-0000-0000-000078040000}"/>
    <hyperlink ref="H785" r:id="rId1146" display="20/02/21  三井水源林中段歩道（神明台BS・赤馬・大洞山・中沢山・南側中段歩道・金毘羅宮・三井禅寺・峯ノ薬師・穴川左岸尾根・法大BS）" xr:uid="{00000000-0004-0000-0000-000079040000}"/>
    <hyperlink ref="H784" r:id="rId1147" xr:uid="{00000000-0004-0000-0000-00007A040000}"/>
    <hyperlink ref="H782" r:id="rId1148" display="20/02/29  太鼓曲輪尾根（MTBで八王子城址公園・城山川経路・北高尾山稜・405m地点・太鼓曲輪尾根・宮の前バス停）" xr:uid="{00000000-0004-0000-0000-00007B040000}"/>
    <hyperlink ref="H783" r:id="rId1149" xr:uid="{00000000-0004-0000-0000-00007C040000}"/>
    <hyperlink ref="H781" r:id="rId1150" display="20/03/03  宮の台BS・小仏城山・日影BS（城山南尾根・小仏城山・宝珠寺尾根・浅川神社尾根・城山北東尾根・日影沢園地）" xr:uid="{00000000-0004-0000-0000-00007D040000}"/>
    <hyperlink ref="H780" r:id="rId1151" xr:uid="{00000000-0004-0000-0000-00007E040000}"/>
    <hyperlink ref="H779" r:id="rId1152" xr:uid="{00000000-0004-0000-0000-00007F040000}"/>
    <hyperlink ref="H778" r:id="rId1153" display="20/03/09  御坂尾根・大岳山（養沢神社・大滝・御坂尾根・大岳山・上高岩・サルギ尾根・養沢神社）" xr:uid="{00000000-0004-0000-0000-000080040000}"/>
    <hyperlink ref="H777" r:id="rId1154" xr:uid="{00000000-0004-0000-0000-000081040000}"/>
    <hyperlink ref="H776" r:id="rId1155" display="20/03/13  南高尾山稜（法大BS・本沢ダム東尾根「仮称」・南高尾山稜・大平林道・高尾林道・稲荷山コース・高尾山口ST）" xr:uid="{00000000-0004-0000-0000-000082040000}"/>
    <hyperlink ref="H775" r:id="rId1156" display="20/03/16  扇山・百蔵山（四方津St・大野貯水池・安達野・荻野丸・扇山・百倉山・金毘羅宮・福泉寺・大月St） " xr:uid="{00000000-0004-0000-0000-000083040000}"/>
    <hyperlink ref="H773" r:id="rId1157" display="20/03/21  川越喜多院サイクリング（多摩大橋通り・県道162号・青梅街道・国道16号・県道8号・県道6号・喜多院）" xr:uid="{00000000-0004-0000-0000-000084040000}"/>
    <hyperlink ref="H772" r:id="rId1158" display="20/03/23  八王子城址周辺散歩（高尾St・太鼓曲輪尾根・城山川経路・北条氏墓・緑網尾根「仮称」・心源院尾根・八王子城跡・富士見台・矢倉沢・日影Bs）" xr:uid="{00000000-0004-0000-0000-000085040000}"/>
    <hyperlink ref="H771" r:id="rId1159" display="20/03/23  八王子城址周辺散歩（高尾St・太鼓曲輪尾根・城山川経路・北条氏墓・緑網尾根「仮称」・心源院尾根・八王子城跡・富士見台・矢倉沢・日影Bs）" xr:uid="{00000000-0004-0000-0000-000086040000}"/>
    <hyperlink ref="H770" r:id="rId1160" xr:uid="{00000000-0004-0000-0000-000087040000}"/>
    <hyperlink ref="H769" r:id="rId1161" xr:uid="{00000000-0004-0000-0000-000088040000}"/>
    <hyperlink ref="H768" r:id="rId1162" display="20/04/03  高尾山３路歩道改修工事終了（病院裏登山口・３号路・高尾山山頂・４号路・２号路・病院裏登山口）" xr:uid="{00000000-0004-0000-0000-000089040000}"/>
    <hyperlink ref="H767" r:id="rId1163" display="20/04/03  高尾山３号路歩道改修工事終了（病院裏登山口・２号路・３号路・高尾山山頂・４号路・２号路・病院裏登山口）" xr:uid="{00000000-0004-0000-0000-00008A040000}"/>
    <hyperlink ref="H766" r:id="rId1164" xr:uid="{00000000-0004-0000-0000-00008B040000}"/>
    <hyperlink ref="H765" r:id="rId1165" xr:uid="{00000000-0004-0000-0000-00008C040000}"/>
    <hyperlink ref="H764" r:id="rId1166" xr:uid="{00000000-0004-0000-0000-00008D040000}"/>
    <hyperlink ref="H763" r:id="rId1167" xr:uid="{00000000-0004-0000-0000-00008E040000}"/>
    <hyperlink ref="H762" r:id="rId1168" xr:uid="{00000000-0004-0000-0000-00008F040000}"/>
    <hyperlink ref="H761" r:id="rId1169" xr:uid="{00000000-0004-0000-0000-000090040000}"/>
    <hyperlink ref="H760" r:id="rId1170" xr:uid="{00000000-0004-0000-0000-000091040000}"/>
    <hyperlink ref="H759" r:id="rId1171" display="20/04/21  小仏散策（宝珠寺尾根～浅川神社尾根～ヤゴ沢左岸尾根～671m峰東尾根）" xr:uid="{00000000-0004-0000-0000-000092040000}"/>
    <hyperlink ref="H758" r:id="rId1172" display="20/04/23  七国峠散歩（寺田緑地・七国の尾根緑地・相原の鎌倉古道・片倉つどいの森公園）" xr:uid="{00000000-0004-0000-0000-000093040000}"/>
    <hyperlink ref="H757" r:id="rId1173" xr:uid="{00000000-0004-0000-0000-000094040000}"/>
    <hyperlink ref="H756" r:id="rId1174" xr:uid="{00000000-0004-0000-0000-000095040000}"/>
    <hyperlink ref="H755" r:id="rId1175" xr:uid="{00000000-0004-0000-0000-000096040000}"/>
    <hyperlink ref="H754" r:id="rId1176" display="20/05/02  湖巡り（高尾・大垂水峠・相模湖・津久井湖・城山湖）44.9㎞ By RoadRacer" xr:uid="{00000000-0004-0000-0000-000097040000}"/>
    <hyperlink ref="H753" r:id="rId1177" display="20/05/05  湖巡り（高尾・大垂水峠・相模湖・津久井湖・城山湖）44.9㎞ By RoadRacer" xr:uid="{00000000-0004-0000-0000-000098040000}"/>
    <hyperlink ref="H752" r:id="rId1178" xr:uid="{00000000-0004-0000-0000-000099040000}"/>
    <hyperlink ref="H751" r:id="rId1179" xr:uid="{00000000-0004-0000-0000-00009A040000}"/>
    <hyperlink ref="H750" r:id="rId1180" xr:uid="{00000000-0004-0000-0000-00009B040000}"/>
    <hyperlink ref="H749" r:id="rId1181" xr:uid="{00000000-0004-0000-0000-00009C040000}"/>
    <hyperlink ref="H748" r:id="rId1182" display="20/05/15  都立長沼公園（栃本尾根⤴長泉寺尾根⤵西長泉寺尾根⤴霧降の道⤵中尾根⤴西尾根⤵井戸たわ尾根⤴殿ヶ谷の道⤵)By MoutainBike" xr:uid="{00000000-0004-0000-0000-00009D040000}"/>
    <hyperlink ref="H747" r:id="rId1183" xr:uid="{00000000-0004-0000-0000-00009E040000}"/>
    <hyperlink ref="H746" r:id="rId1184" xr:uid="{00000000-0004-0000-0000-00009F040000}"/>
    <hyperlink ref="H745" r:id="rId1185" xr:uid="{00000000-0004-0000-0000-0000A0040000}"/>
    <hyperlink ref="H744" r:id="rId1186" xr:uid="{00000000-0004-0000-0000-0000A1040000}"/>
    <hyperlink ref="H743" r:id="rId1187" xr:uid="{00000000-0004-0000-0000-0000A2040000}"/>
    <hyperlink ref="H742" r:id="rId1188" display="20/06/02  小下沢探索（景信山東尾根・逆沢ノ頭東側仕事道・逆沢林道・小下沢林道）" xr:uid="{00000000-0004-0000-0000-0000A3040000}"/>
    <hyperlink ref="H741" r:id="rId1189" xr:uid="{00000000-0004-0000-0000-0000A4040000}"/>
    <hyperlink ref="H740" r:id="rId1190" xr:uid="{00000000-0004-0000-0000-0000A5040000}"/>
    <hyperlink ref="H739" r:id="rId1191" display="20/06/07  多摩川沿いをポタリング（多摩大橋通り・多摩川左岸ＣＲ・ 吉野街道・滝山街道・高尾街道）" xr:uid="{00000000-0004-0000-0000-0000A6040000}"/>
    <hyperlink ref="H738" r:id="rId1192" display="20/06/09  多摩よこやまの道（鑓水緑道・小山内裏公園・長池公園・多摩よこやまの道・都道137号・川崎街道・関戸橋・浅川ＣＲ）40.0㎞ By AlexMoulton" xr:uid="{00000000-0004-0000-0000-0000A7040000}"/>
    <hyperlink ref="H737" r:id="rId1193" xr:uid="{00000000-0004-0000-0000-0000A8040000}"/>
    <hyperlink ref="H736" r:id="rId1194" xr:uid="{00000000-0004-0000-0000-0000A9040000}"/>
    <hyperlink ref="H735" r:id="rId1195" xr:uid="{00000000-0004-0000-0000-0000AA040000}"/>
    <hyperlink ref="H734" r:id="rId1196" xr:uid="{00000000-0004-0000-0000-0000AB040000}"/>
    <hyperlink ref="H733" r:id="rId1197" xr:uid="{00000000-0004-0000-0000-0000AC040000}"/>
    <hyperlink ref="H732" r:id="rId1198" xr:uid="{00000000-0004-0000-0000-0000AD040000}"/>
    <hyperlink ref="H731" r:id="rId1199" xr:uid="{00000000-0004-0000-0000-0000AE040000}"/>
    <hyperlink ref="H730" r:id="rId1200" xr:uid="{00000000-0004-0000-0000-0000AF040000}"/>
    <hyperlink ref="H729" r:id="rId1201" xr:uid="{00000000-0004-0000-0000-0000B0040000}"/>
    <hyperlink ref="H728" r:id="rId1202" xr:uid="{00000000-0004-0000-0000-0000B1040000}"/>
    <hyperlink ref="H727" r:id="rId1203" display="20/07/11  高尾山散歩（こんぴら山・「金比羅台古参道」・蛇滝林道・千代田稲荷尾根・522ｍＰ・高尾山・3号路・高尾病院裏）" xr:uid="{00000000-0004-0000-0000-0000B2040000}"/>
    <hyperlink ref="H941" r:id="rId1204" display="18/11/30 自宅から南大沢（mont-bell WILD-1)までウオーキング" xr:uid="{00000000-0004-0000-0000-0000B3040000}"/>
    <hyperlink ref="H726" r:id="rId1205" xr:uid="{00000000-0004-0000-0000-0000B4040000}"/>
    <hyperlink ref="H725" r:id="rId1206" xr:uid="{00000000-0004-0000-0000-0000B5040000}"/>
    <hyperlink ref="H724" r:id="rId1207" xr:uid="{00000000-0004-0000-0000-0000B6040000}"/>
    <hyperlink ref="H723" r:id="rId1208" xr:uid="{00000000-0004-0000-0000-0000B7040000}"/>
    <hyperlink ref="H722" r:id="rId1209" xr:uid="{00000000-0004-0000-0000-0000B8040000}"/>
    <hyperlink ref="H721" r:id="rId1210" display="20/07/27  新多摩線送電鉄塔68号～75号（小仏BS・671mP東尾根・々西尾根・第二白沢林道・小下沢林道・三本松山・夕焼小焼BS）" xr:uid="{00000000-0004-0000-0000-0000B9040000}"/>
    <hyperlink ref="H720" r:id="rId1211" xr:uid="{00000000-0004-0000-0000-0000BA040000}"/>
    <hyperlink ref="H719" r:id="rId1212" display="20/08/01  八王子ウオーキング（京王線山田駅～ＪＲ八王子駅～都立小宮公園～都立滝山城址公園）" xr:uid="{00000000-0004-0000-0000-0000BB040000}"/>
    <hyperlink ref="H718" r:id="rId1213" xr:uid="{00000000-0004-0000-0000-0000BC040000}"/>
    <hyperlink ref="H717" r:id="rId1214" xr:uid="{00000000-0004-0000-0000-0000BD040000}"/>
    <hyperlink ref="H716" r:id="rId1215" display="20/08/10  多摩湖サイクリング（国道16号・青梅街道・多摩湖サイクリングロード・多摩大橋通り）51.6㎞ By RoadRacer" xr:uid="{00000000-0004-0000-0000-0000BE040000}"/>
    <hyperlink ref="H715" r:id="rId1216" xr:uid="{00000000-0004-0000-0000-0000BF040000}"/>
    <hyperlink ref="H714" r:id="rId1217" xr:uid="{00000000-0004-0000-0000-0000C0040000}"/>
    <hyperlink ref="H713" r:id="rId1218" display="20/08/15  近所をウォーキング、暑い！！（磯沼牧場・片倉城跡・片倉つどいの森公園・栃谷戸公園・寺田緑地）" xr:uid="{00000000-0004-0000-0000-0000C1040000}"/>
    <hyperlink ref="H712" r:id="rId1219" xr:uid="{00000000-0004-0000-0000-0000C2040000}"/>
    <hyperlink ref="H711" r:id="rId1220" xr:uid="{00000000-0004-0000-0000-0000C3040000}"/>
    <hyperlink ref="H710" r:id="rId1221" xr:uid="{00000000-0004-0000-0000-0000C4040000}"/>
    <hyperlink ref="H709" r:id="rId1222" xr:uid="{00000000-0004-0000-0000-0000C5040000}"/>
    <hyperlink ref="H708" r:id="rId1223" xr:uid="{00000000-0004-0000-0000-0000C6040000}"/>
    <hyperlink ref="H707" r:id="rId1224" xr:uid="{00000000-0004-0000-0000-0000C7040000}"/>
    <hyperlink ref="H706" r:id="rId1225" xr:uid="{00000000-0004-0000-0000-0000C8040000}"/>
    <hyperlink ref="H705" r:id="rId1226" xr:uid="{00000000-0004-0000-0000-0000C9040000}"/>
    <hyperlink ref="H704" r:id="rId1227" xr:uid="{00000000-0004-0000-0000-0000CA040000}"/>
    <hyperlink ref="H703" r:id="rId1228" xr:uid="{00000000-0004-0000-0000-0000CB040000}"/>
    <hyperlink ref="H702" r:id="rId1229" xr:uid="{00000000-0004-0000-0000-0000CC040000}"/>
    <hyperlink ref="H701" r:id="rId1230" xr:uid="{00000000-0004-0000-0000-0000CD040000}"/>
    <hyperlink ref="H700" r:id="rId1231" xr:uid="{00000000-0004-0000-0000-0000CE040000}"/>
    <hyperlink ref="H699" r:id="rId1232" xr:uid="{00000000-0004-0000-0000-0000CF040000}"/>
    <hyperlink ref="H698" r:id="rId1233" display="20/09/18  小仏城山ピストン（日影P・城山東尾根⤴・宝珠寺尾根⤵・浅川神社尾根⤴・446ｍ東尾根⤵・キャンプ場）" xr:uid="{00000000-0004-0000-0000-0000D0040000}"/>
    <hyperlink ref="H697" r:id="rId1234" xr:uid="{00000000-0004-0000-0000-0000D1040000}"/>
    <hyperlink ref="H696" r:id="rId1235" display="20/09/22  百蔵山～扇山（猿橋st・福泉寺・百蔵山・扇山・荻ノ丸・安達野・大野貯水池・四方津st）" xr:uid="{00000000-0004-0000-0000-0000D2040000}"/>
    <hyperlink ref="H695" r:id="rId1236" xr:uid="{00000000-0004-0000-0000-0000D3040000}"/>
    <hyperlink ref="H694" r:id="rId1237" xr:uid="{00000000-0004-0000-0000-0000D4040000}"/>
    <hyperlink ref="H693" r:id="rId1238" xr:uid="{00000000-0004-0000-0000-0000D5040000}"/>
    <hyperlink ref="H692" r:id="rId1239" display="20/10/07  高畑山～倉岳山（小篠イトヒバ・高畑山北尾根・高畑山・宮路峠・倉岳山・倉岳山北東尾根・唐栗橋）" xr:uid="{00000000-0004-0000-0000-0000D6040000}"/>
    <hyperlink ref="H691" r:id="rId1240" display="20/10/07  高尾ウオーキング（高尾山口・国道20号・大垂水・大平林道・高尾林道・5・4・2号・高尾病院裏）" xr:uid="{00000000-0004-0000-0000-0000D7040000}"/>
    <hyperlink ref="H690" r:id="rId1241" display="20/10/13  八王子散歩" xr:uid="{00000000-0004-0000-0000-0000D8040000}"/>
    <hyperlink ref="H689" r:id="rId1242" display="20/10/16  八王子散歩" xr:uid="{00000000-0004-0000-0000-0000D9040000}"/>
    <hyperlink ref="H688" r:id="rId1243" xr:uid="{00000000-0004-0000-0000-0000DA040000}"/>
    <hyperlink ref="H687" r:id="rId1244" xr:uid="{00000000-0004-0000-0000-0000DB040000}"/>
    <hyperlink ref="H686" r:id="rId1245" xr:uid="{00000000-0004-0000-0000-0000DC040000}"/>
    <hyperlink ref="H685" r:id="rId1246" xr:uid="{00000000-0004-0000-0000-0000DD040000}"/>
    <hyperlink ref="H684" r:id="rId1247" xr:uid="{00000000-0004-0000-0000-0000DE040000}"/>
    <hyperlink ref="H683" r:id="rId1248" xr:uid="{00000000-0004-0000-0000-0000DF040000}"/>
    <hyperlink ref="H682" r:id="rId1249" display="20/10/29  サルギ尾根・芥場峠・鍋割山・奥の院・日ノ出山・金比羅尾根・武蔵五日市駅" xr:uid="{00000000-0004-0000-0000-0000E0040000}"/>
    <hyperlink ref="H681" r:id="rId1250" display="20/10/31  赤馬・南高尾横断・大平林道・モミジ台巻道・3号路・高尾病院裏" xr:uid="{00000000-0004-0000-0000-0000E1040000}"/>
    <hyperlink ref="H680" r:id="rId1251" xr:uid="{00000000-0004-0000-0000-0000E2040000}"/>
    <hyperlink ref="H679" r:id="rId1252" xr:uid="{00000000-0004-0000-0000-0000E3040000}"/>
    <hyperlink ref="H678" r:id="rId1253" xr:uid="{00000000-0004-0000-0000-0000E4040000}"/>
    <hyperlink ref="H677" r:id="rId1254" xr:uid="{00000000-0004-0000-0000-0000E5040000}"/>
    <hyperlink ref="H676" r:id="rId1255" xr:uid="{00000000-0004-0000-0000-0000E6040000}"/>
    <hyperlink ref="H675" r:id="rId1256" xr:uid="{00000000-0004-0000-0000-0000E7040000}"/>
    <hyperlink ref="H674" r:id="rId1257" xr:uid="{00000000-0004-0000-0000-0000E8040000}"/>
    <hyperlink ref="H673" r:id="rId1258" xr:uid="{00000000-0004-0000-0000-0000E9040000}"/>
    <hyperlink ref="H672" r:id="rId1259" xr:uid="{00000000-0004-0000-0000-0000EA040000}"/>
    <hyperlink ref="H671" r:id="rId1260" xr:uid="{00000000-0004-0000-0000-0000EB040000}"/>
    <hyperlink ref="H670" r:id="rId1261" xr:uid="{00000000-0004-0000-0000-0000EC040000}"/>
    <hyperlink ref="H669" r:id="rId1262" xr:uid="{00000000-0004-0000-0000-0000ED040000}"/>
    <hyperlink ref="H668" r:id="rId1263" xr:uid="{00000000-0004-0000-0000-0000EE040000}"/>
    <hyperlink ref="H667" r:id="rId1264" xr:uid="{00000000-0004-0000-0000-0000EF040000}"/>
    <hyperlink ref="H666" r:id="rId1265" xr:uid="{00000000-0004-0000-0000-0000F0040000}"/>
    <hyperlink ref="H665" r:id="rId1266" display="20/12/08  陣馬～高尾（陣馬高原下・南郷山・陣馬山・景信山・城山・高尾山・高尾山口）" xr:uid="{00000000-0004-0000-0000-0000F1040000}"/>
    <hyperlink ref="H664" r:id="rId1267" xr:uid="{00000000-0004-0000-0000-0000F2040000}"/>
    <hyperlink ref="H663" r:id="rId1268" xr:uid="{00000000-0004-0000-0000-0000F3040000}"/>
    <hyperlink ref="H662" r:id="rId1269" xr:uid="{00000000-0004-0000-0000-0000F4040000}"/>
    <hyperlink ref="H661" r:id="rId1270" xr:uid="{00000000-0004-0000-0000-0000F5040000}"/>
    <hyperlink ref="H660" r:id="rId1271" display="20/12/19  保谷狭山自転車道（多摩大橋通り・多摩川左岸・新武蔵境通り・自転車道・赤坂道・県道55号・多摩大橋通り）70.1㎞ By RoadRacer" xr:uid="{00000000-0004-0000-0000-0000F6040000}"/>
    <hyperlink ref="H659" r:id="rId1272" xr:uid="{00000000-0004-0000-0000-0000F7040000}"/>
    <hyperlink ref="H658" r:id="rId1273" xr:uid="{00000000-0004-0000-0000-0000F8040000}"/>
    <hyperlink ref="H657" r:id="rId1274" xr:uid="{00000000-0004-0000-0000-0000F9040000}"/>
    <hyperlink ref="H656" r:id="rId1275" xr:uid="{00000000-0004-0000-0000-0000FA040000}"/>
    <hyperlink ref="H655" r:id="rId1276" xr:uid="{00000000-0004-0000-0000-0000FB040000}"/>
    <hyperlink ref="H654" r:id="rId1277" xr:uid="{00000000-0004-0000-0000-0000FC040000}"/>
    <hyperlink ref="H653" r:id="rId1278" xr:uid="{00000000-0004-0000-0000-0000FD040000}"/>
    <hyperlink ref="H652" r:id="rId1279" xr:uid="{00000000-0004-0000-0000-0000FE040000}"/>
    <hyperlink ref="H651" r:id="rId1280" xr:uid="{00000000-0004-0000-0000-0000FF040000}"/>
    <hyperlink ref="H774" r:id="rId1281" xr:uid="{00000000-0004-0000-0000-000000050000}"/>
    <hyperlink ref="H650" r:id="rId1282" xr:uid="{00000000-0004-0000-0000-000001050000}"/>
    <hyperlink ref="H649" r:id="rId1283" display="21/01/13  八王子散歩（大塚山・御殿峠）" xr:uid="{00000000-0004-0000-0000-000002050000}"/>
    <hyperlink ref="H648" r:id="rId1284" xr:uid="{00000000-0004-0000-0000-000003050000}"/>
    <hyperlink ref="H647" r:id="rId1285" xr:uid="{00000000-0004-0000-0000-000004050000}"/>
    <hyperlink ref="H646" r:id="rId1286" display="21/01/18  武蔵阿蘇神社ピストン（甲州街道・多摩大橋通り・多摩川左岸CR・阿蘇神社・新旧奥多摩街道・日野橋・甲州街道）48.5km By RoadRacer" xr:uid="{00000000-0004-0000-0000-000005050000}"/>
    <hyperlink ref="H645" r:id="rId1287" xr:uid="{00000000-0004-0000-0000-000006050000}"/>
    <hyperlink ref="H644" r:id="rId1288" xr:uid="{00000000-0004-0000-0000-000007050000}"/>
    <hyperlink ref="H643" r:id="rId1289" xr:uid="{00000000-0004-0000-0000-000008050000}"/>
    <hyperlink ref="H642" r:id="rId1290" xr:uid="{00000000-0004-0000-0000-000009050000}"/>
    <hyperlink ref="H641" r:id="rId1291" xr:uid="{00000000-0004-0000-0000-00000A050000}"/>
    <hyperlink ref="H640" r:id="rId1292" display="21/01/31  相模湖サイクリング（高尾山口・大垂水峠・相模湖・津久井湖・法政大学）39.4㎞ By RoadRacer" xr:uid="{00000000-0004-0000-0000-00000B050000}"/>
    <hyperlink ref="H639" r:id="rId1293" xr:uid="{00000000-0004-0000-0000-00000C050000}"/>
    <hyperlink ref="H638" r:id="rId1294" xr:uid="{00000000-0004-0000-0000-00000D050000}"/>
    <hyperlink ref="H637" r:id="rId1295" display="21/02/05  笹尾根（陣馬高原下BS・メシモリ岩山・高岩山・生藤山・軍荼利山・長尾根・南郷BS）" xr:uid="{00000000-0004-0000-0000-00000E050000}"/>
    <hyperlink ref="H636" r:id="rId1296" xr:uid="{00000000-0004-0000-0000-00000F050000}"/>
    <hyperlink ref="H635" r:id="rId1297" xr:uid="{00000000-0004-0000-0000-000010050000}"/>
    <hyperlink ref="H634" r:id="rId1298" xr:uid="{00000000-0004-0000-0000-000011050000}"/>
    <hyperlink ref="H632" r:id="rId1299" display="21/02/19  都境周辺散歩（初沢山・拓大尾根・東高尾山稜・草戸山・都県境尾根・本沢ダム東尾根・城山湖・穴沢左岸尾根）" xr:uid="{00000000-0004-0000-0000-000012050000}"/>
    <hyperlink ref="H631" r:id="rId1300" xr:uid="{00000000-0004-0000-0000-000013050000}"/>
    <hyperlink ref="H630" r:id="rId1301" xr:uid="{00000000-0004-0000-0000-000014050000}"/>
    <hyperlink ref="H629" r:id="rId1302" display="21/02/25  奥高尾散歩（明王林道・底沢峠～南尾根・底沢・日蔭橋・68号鉄塔・小仏671m～東尾根・小仏口）" xr:uid="{00000000-0004-0000-0000-000015050000}"/>
    <hyperlink ref="H628" r:id="rId1303" display="21/02/27  奥高尾散歩（明王林道・底沢峠～南尾根・底沢・日蔭橋・68号鉄塔・小仏671m～東尾根・小仏口）" xr:uid="{00000000-0004-0000-0000-000016050000}"/>
    <hyperlink ref="H633" r:id="rId1304" xr:uid="{00000000-0004-0000-0000-000017050000}"/>
    <hyperlink ref="H627" r:id="rId1305" xr:uid="{00000000-0004-0000-0000-000018050000}"/>
    <hyperlink ref="H626" r:id="rId1306" xr:uid="{00000000-0004-0000-0000-000019050000}"/>
    <hyperlink ref="H625" r:id="rId1307" xr:uid="{00000000-0004-0000-0000-00001A050000}"/>
    <hyperlink ref="H624" r:id="rId1308" xr:uid="{00000000-0004-0000-0000-00001B050000}"/>
    <hyperlink ref="H623" r:id="rId1309" display="21/03/10  与瀬神社から北上（相模湖ST・大明神山・吉野矢ノ音・明王峠・堂所山・鞍骨沢岸尾根・川井野BS）" xr:uid="{00000000-0004-0000-0000-00001C050000}"/>
    <hyperlink ref="H622" r:id="rId1310" display="21/03/14 倉岳山をVRで（鳥沢ST・倉岳山北尾根・へそ水・倉岳山・倉岳山北東尾根・梁川ST）" xr:uid="{00000000-0004-0000-0000-00001D050000}"/>
    <hyperlink ref="H621" r:id="rId1311" xr:uid="{00000000-0004-0000-0000-00001E050000}"/>
    <hyperlink ref="H620" r:id="rId1312" display="21/03/18 高尾周辺散歩（稲荷山・富士見園地・伐採地経路・小仏城山北旧道・日影沢林道・高尾梅郷歩道" xr:uid="{00000000-0004-0000-0000-00001F050000}"/>
    <hyperlink ref="H619" r:id="rId1313" xr:uid="{00000000-0004-0000-0000-000020050000}"/>
    <hyperlink ref="H618" r:id="rId1314" xr:uid="{00000000-0004-0000-0000-000021050000}"/>
    <hyperlink ref="H617" r:id="rId1315" display="21/03/25 高尾北面散歩（高尾天神・蛇滝林道・千代田稲荷神社尾根・高尾廃道登山道・高尾山・北尾根）" xr:uid="{00000000-0004-0000-0000-000022050000}"/>
    <hyperlink ref="H616" r:id="rId1316" xr:uid="{00000000-0004-0000-0000-000023050000}"/>
    <hyperlink ref="H615" r:id="rId1317" xr:uid="{00000000-0004-0000-0000-000024050000}"/>
    <hyperlink ref="H614" r:id="rId1318" xr:uid="{00000000-0004-0000-0000-000025050000}"/>
    <hyperlink ref="H613" r:id="rId1319" xr:uid="{00000000-0004-0000-0000-000026050000}"/>
    <hyperlink ref="H612" r:id="rId1320" xr:uid="{00000000-0004-0000-0000-000027050000}"/>
    <hyperlink ref="H611" r:id="rId1321" xr:uid="{00000000-0004-0000-0000-000028050000}"/>
    <hyperlink ref="H610" r:id="rId1322" xr:uid="{00000000-0004-0000-0000-000029050000}"/>
    <hyperlink ref="H609" r:id="rId1323" xr:uid="{00000000-0004-0000-0000-00002A050000}"/>
    <hyperlink ref="H608" r:id="rId1324" xr:uid="{00000000-0004-0000-0000-00002B050000}"/>
    <hyperlink ref="H607" r:id="rId1325" xr:uid="{00000000-0004-0000-0000-00002C050000}"/>
    <hyperlink ref="H606" r:id="rId1326" xr:uid="{00000000-0004-0000-0000-00002D050000}"/>
    <hyperlink ref="H605" r:id="rId1327" xr:uid="{00000000-0004-0000-0000-00002E050000}"/>
    <hyperlink ref="H604" r:id="rId1328" xr:uid="{00000000-0004-0000-0000-00002F050000}"/>
    <hyperlink ref="H603" r:id="rId1329" xr:uid="{00000000-0004-0000-0000-000030050000}"/>
    <hyperlink ref="H602" r:id="rId1330" display="21/04/30  羽村取水堰ピストン＆羽村草花丘陵散歩（国道16号・拝島橋・羽村取水堰・浅間岳・大澄山）36.9㎞ By AlexMoulton" xr:uid="{00000000-0004-0000-0000-000031050000}"/>
    <hyperlink ref="H601" r:id="rId1331" xr:uid="{00000000-0004-0000-0000-000032050000}"/>
    <hyperlink ref="H600" r:id="rId1332" xr:uid="{00000000-0004-0000-0000-000033050000}"/>
    <hyperlink ref="H599" r:id="rId1333" xr:uid="{00000000-0004-0000-0000-000034050000}"/>
    <hyperlink ref="H598" r:id="rId1334" xr:uid="{00000000-0004-0000-0000-000035050000}"/>
    <hyperlink ref="H597" r:id="rId1335" xr:uid="{00000000-0004-0000-0000-000036050000}"/>
    <hyperlink ref="H596" r:id="rId1336" display="21/05/14  陣場尾根〜（藤倉BS・陣場尾根・小河内峠・御前山・鞘口山・大ダワ・天地山・白丸ST）" xr:uid="{00000000-0004-0000-0000-000037050000}"/>
    <hyperlink ref="H595" r:id="rId1337" xr:uid="{00000000-0004-0000-0000-000038050000}"/>
    <hyperlink ref="H594" r:id="rId1338" xr:uid="{00000000-0004-0000-0000-000039050000}"/>
    <hyperlink ref="H593" r:id="rId1339" xr:uid="{00000000-0004-0000-0000-00003A050000}"/>
    <hyperlink ref="H592" r:id="rId1340" xr:uid="{00000000-0004-0000-0000-00003B050000}"/>
    <hyperlink ref="H591" r:id="rId1341" xr:uid="{00000000-0004-0000-0000-00003C050000}"/>
    <hyperlink ref="H590" r:id="rId1342" xr:uid="{00000000-0004-0000-0000-00003D050000}"/>
    <hyperlink ref="H588" r:id="rId1343" xr:uid="{00000000-0004-0000-0000-00003E050000}"/>
    <hyperlink ref="H589" r:id="rId1344" xr:uid="{00000000-0004-0000-0000-00003F050000}"/>
    <hyperlink ref="H587" r:id="rId1345" xr:uid="{00000000-0004-0000-0000-000040050000}"/>
    <hyperlink ref="H586" r:id="rId1346" display="21/06/03  遊水地散歩（真覚寺・横川弁天池・叶谷榎池・子安神社”中野山王”・小宮公園・子安神社”明神町”・六本杉公園・片倉城跡公園）" xr:uid="{00000000-0004-0000-0000-000041050000}"/>
    <hyperlink ref="H585" r:id="rId1347" xr:uid="{00000000-0004-0000-0000-000042050000}"/>
    <hyperlink ref="H584" r:id="rId1348" xr:uid="{00000000-0004-0000-0000-000043050000}"/>
    <hyperlink ref="H583" r:id="rId1349" xr:uid="{00000000-0004-0000-0000-000044050000}"/>
    <hyperlink ref="H582" r:id="rId1350" xr:uid="{00000000-0004-0000-0000-000045050000}"/>
    <hyperlink ref="H581" r:id="rId1351" display="21/06/16  金刀比羅尾根・落合・高尾むかし道・320m圏・蛇滝林道・高尾天満宮・東高尾山稜・太鼓曲輪尾根" xr:uid="{00000000-0004-0000-0000-000046050000}"/>
    <hyperlink ref="H580" r:id="rId1352" xr:uid="{00000000-0004-0000-0000-000047050000}"/>
    <hyperlink ref="H579" r:id="rId1353" xr:uid="{00000000-0004-0000-0000-000048050000}"/>
    <hyperlink ref="H578" r:id="rId1354" xr:uid="{00000000-0004-0000-0000-000049050000}"/>
    <hyperlink ref="H577" r:id="rId1355" xr:uid="{00000000-0004-0000-0000-00004A050000}"/>
    <hyperlink ref="H576" r:id="rId1356" display="21/06/28  高尾ウォーク(高尾山口St・稲荷山・５・高尾山山頂・６・琵琶滝・２・３・５・高尾山山頂・４・２・１・金毘羅社・落合・高尾St)" xr:uid="{00000000-0004-0000-0000-00004B050000}"/>
    <hyperlink ref="H575" r:id="rId1357" display="21/07/01  高尾山ウオーク（稲荷山コースの水溜まり・3号路・病院裏口・高尾駅）" xr:uid="{00000000-0004-0000-0000-00004C050000}"/>
    <hyperlink ref="H574" r:id="rId1358" xr:uid="{00000000-0004-0000-0000-00004D050000}"/>
    <hyperlink ref="H573" r:id="rId1359" xr:uid="{00000000-0004-0000-0000-00004E050000}"/>
    <hyperlink ref="H572" r:id="rId1360" xr:uid="{00000000-0004-0000-0000-00004F050000}"/>
    <hyperlink ref="H571" r:id="rId1361" xr:uid="{00000000-0004-0000-0000-000050050000}"/>
    <hyperlink ref="H570" r:id="rId1362" xr:uid="{00000000-0004-0000-0000-000051050000}"/>
    <hyperlink ref="H569" r:id="rId1363" xr:uid="{00000000-0004-0000-0000-000052050000}"/>
    <hyperlink ref="H568" r:id="rId1364" xr:uid="{00000000-0004-0000-0000-000053050000}"/>
    <hyperlink ref="H567" r:id="rId1365" xr:uid="{00000000-0004-0000-0000-000054050000}"/>
    <hyperlink ref="H566" r:id="rId1366" xr:uid="{00000000-0004-0000-0000-000055050000}"/>
    <hyperlink ref="H565" r:id="rId1367" xr:uid="{00000000-0004-0000-0000-000056050000}"/>
    <hyperlink ref="H564" r:id="rId1368" xr:uid="{00000000-0004-0000-0000-000057050000}"/>
    <hyperlink ref="H563" r:id="rId1369" xr:uid="{00000000-0004-0000-0000-000058050000}"/>
    <hyperlink ref="H562" r:id="rId1370" xr:uid="{00000000-0004-0000-0000-000059050000}"/>
    <hyperlink ref="H561" r:id="rId1371" xr:uid="{00000000-0004-0000-0000-00005A050000}"/>
    <hyperlink ref="H560" r:id="rId1372" xr:uid="{00000000-0004-0000-0000-00005B050000}"/>
    <hyperlink ref="H559" r:id="rId1373" xr:uid="{00000000-0004-0000-0000-00005C050000}"/>
    <hyperlink ref="H558" r:id="rId1374" xr:uid="{00000000-0004-0000-0000-00005D050000}"/>
    <hyperlink ref="H557" r:id="rId1375" xr:uid="{00000000-0004-0000-0000-00005E050000}"/>
    <hyperlink ref="H556" r:id="rId1376" xr:uid="{00000000-0004-0000-0000-00005F050000}"/>
    <hyperlink ref="H555" r:id="rId1377" xr:uid="{00000000-0004-0000-0000-000060050000}"/>
    <hyperlink ref="H554" r:id="rId1378" xr:uid="{00000000-0004-0000-0000-000061050000}"/>
    <hyperlink ref="H553" r:id="rId1379" xr:uid="{00000000-0004-0000-0000-000062050000}"/>
    <hyperlink ref="H552" r:id="rId1380" xr:uid="{00000000-0004-0000-0000-000063050000}"/>
    <hyperlink ref="H551" r:id="rId1381" xr:uid="{00000000-0004-0000-0000-000064050000}"/>
    <hyperlink ref="H550" r:id="rId1382" xr:uid="{00000000-0004-0000-0000-000065050000}"/>
    <hyperlink ref="H549" r:id="rId1383" xr:uid="{00000000-0004-0000-0000-000066050000}"/>
    <hyperlink ref="H548" r:id="rId1384" xr:uid="{00000000-0004-0000-0000-000067050000}"/>
    <hyperlink ref="H547" r:id="rId1385" xr:uid="{00000000-0004-0000-0000-000068050000}"/>
    <hyperlink ref="H546" r:id="rId1386" xr:uid="{00000000-0004-0000-0000-000069050000}"/>
    <hyperlink ref="H545" r:id="rId1387" xr:uid="{00000000-0004-0000-0000-00006A050000}"/>
    <hyperlink ref="H544" r:id="rId1388" xr:uid="{00000000-0004-0000-0000-00006B050000}"/>
    <hyperlink ref="H543" r:id="rId1389" display="21/09/23  平井川サイクリング（16号・谷野街道・平井川沿い・奥多摩あきる野線・日ノ出山登山口）58.3㎞ By AlexMoulton" xr:uid="{00000000-0004-0000-0000-00006C050000}"/>
    <hyperlink ref="H542" r:id="rId1390" xr:uid="{00000000-0004-0000-0000-00006D050000}"/>
    <hyperlink ref="H541" r:id="rId1391" xr:uid="{00000000-0004-0000-0000-00006E050000}"/>
    <hyperlink ref="H540" r:id="rId1392" display="21/09/30  多摩水道橋ピストン（湯殿川・浅川・多摩川）55.6km By AlexMoulton" xr:uid="{00000000-0004-0000-0000-00006F050000}"/>
    <hyperlink ref="H539" r:id="rId1393" display="21/10/02  小仏671m圏（病院裏・3号路・高尾山頂・富士見園地・小仏城山・671m圏東尾根・高尾駅）" xr:uid="{00000000-0004-0000-0000-000070050000}"/>
    <hyperlink ref="H538" r:id="rId1394" display="21/10/05  白岩滝・麻生平・麻生山林道・平井川源流・日の出山・高峰・御岳渓谷・沢井" xr:uid="{00000000-0004-0000-0000-000071050000}"/>
    <hyperlink ref="H537" r:id="rId1395" xr:uid="{00000000-0004-0000-0000-000072050000}"/>
    <hyperlink ref="H536" r:id="rId1396" xr:uid="{00000000-0004-0000-0000-000073050000}"/>
    <hyperlink ref="H535" r:id="rId1397" xr:uid="{00000000-0004-0000-0000-000074050000}"/>
    <hyperlink ref="H534" r:id="rId1398" xr:uid="{00000000-0004-0000-0000-000075050000}"/>
    <hyperlink ref="H533" r:id="rId1399" xr:uid="{00000000-0004-0000-0000-000076050000}"/>
    <hyperlink ref="H532" r:id="rId1400" xr:uid="{00000000-0004-0000-0000-000077050000}"/>
    <hyperlink ref="H531" r:id="rId1401" xr:uid="{00000000-0004-0000-0000-000078050000}"/>
    <hyperlink ref="H530" r:id="rId1402" xr:uid="{00000000-0004-0000-0000-000079050000}"/>
    <hyperlink ref="H529" r:id="rId1403" xr:uid="{00000000-0004-0000-0000-00007A050000}"/>
    <hyperlink ref="H528" r:id="rId1404" xr:uid="{00000000-0004-0000-0000-00007B050000}"/>
    <hyperlink ref="H527" r:id="rId1405" xr:uid="{00000000-0004-0000-0000-00007C050000}"/>
    <hyperlink ref="H526" r:id="rId1406" display="21/11/06  五日市の紅葉は？（甲州街道・小峰公園・広徳寺・石舟橋・龍珠院）47.9㎞ By MoutainBike" xr:uid="{00000000-0004-0000-0000-00007D050000}"/>
    <hyperlink ref="H525" r:id="rId1407" xr:uid="{00000000-0004-0000-0000-00007E050000}"/>
    <hyperlink ref="H524" r:id="rId1408" xr:uid="{00000000-0004-0000-0000-00007F050000}"/>
    <hyperlink ref="H523" r:id="rId1409" xr:uid="{00000000-0004-0000-0000-000080050000}"/>
    <hyperlink ref="H522" r:id="rId1410" xr:uid="{00000000-0004-0000-0000-000081050000}"/>
    <hyperlink ref="H521" r:id="rId1411" xr:uid="{00000000-0004-0000-0000-000082050000}"/>
    <hyperlink ref="H520" r:id="rId1412" xr:uid="{00000000-0004-0000-0000-000083050000}"/>
    <hyperlink ref="H519" r:id="rId1413" xr:uid="{00000000-0004-0000-0000-000084050000}"/>
    <hyperlink ref="H518" r:id="rId1414" display="21/11/20 八王子散歩「せせらぎ緑道のモミジ」（長沼公園・平山城址公園・寺沢里山公園・せせらぎ緑道・長池公園・清水入緑地）" xr:uid="{00000000-0004-0000-0000-000085050000}"/>
    <hyperlink ref="H517" r:id="rId1415" xr:uid="{00000000-0004-0000-0000-000086050000}"/>
    <hyperlink ref="H516" r:id="rId1416" display="21/11/24  狭山丘陵散歩（箱根ヶ崎から尾根道と自転車道を繋いで武蔵大和駅まで）" xr:uid="{00000000-0004-0000-0000-000087050000}"/>
    <hyperlink ref="H515" r:id="rId1417" xr:uid="{00000000-0004-0000-0000-000088050000}"/>
    <hyperlink ref="H514" r:id="rId1418" display="21/11/26  高尾散歩（穴川左岸尾根・南高尾山稜・大平林道・モミジ台南尾根・高尾山・病院裏）" xr:uid="{00000000-0004-0000-0000-000089050000}"/>
    <hyperlink ref="H513" r:id="rId1419" xr:uid="{00000000-0004-0000-0000-00008A050000}"/>
    <hyperlink ref="H512" r:id="rId1420" xr:uid="{00000000-0004-0000-0000-00008B050000}"/>
    <hyperlink ref="H511" r:id="rId1421" display="21/12/02  小仏・城山西側散歩（小仏峠・第二白沢林道・新多摩線66号鉄塔・小仏城山・日影乗鞍尾根）" xr:uid="{00000000-0004-0000-0000-00008C050000}"/>
    <hyperlink ref="H510" r:id="rId1422" display="21/12/04  狭山湖・多摩湖外周Cicling（山口貯水池・村山上貯水池・村山下貯水池・横田トンネル）63.9km By MountainBike" xr:uid="{00000000-0004-0000-0000-00008D050000}"/>
    <hyperlink ref="H509" r:id="rId1423" xr:uid="{00000000-0004-0000-0000-00008E050000}"/>
    <hyperlink ref="H508" r:id="rId1424" xr:uid="{00000000-0004-0000-0000-00008F050000}"/>
    <hyperlink ref="H507" r:id="rId1425" display="21/12/22  河川CRサイクリング（陵南大橋・浅川・多摩川・大栗川・御殿峠・湯殿川）43.8㎞ By MountainBike" xr:uid="{00000000-0004-0000-0000-000090050000}"/>
    <hyperlink ref="H506" r:id="rId1426" display="21/12/22  河川CRサイクリング（陵南大橋・浅川・多摩川・大栗川・御殿峠・湯殿川）43.8㎞ By MountainBike" xr:uid="{00000000-0004-0000-0000-000091050000}"/>
    <hyperlink ref="H505" r:id="rId1427" xr:uid="{00000000-0004-0000-0000-000092050000}"/>
    <hyperlink ref="H504" r:id="rId1428" display="21/12/26  都道155号町田平山八王子線（国道20号・都道155号・図師大橋・尾根緑道・国道16号）34.7㎞ By MountainBike" xr:uid="{00000000-0004-0000-0000-000093050000}"/>
    <hyperlink ref="H503" r:id="rId1429" xr:uid="{00000000-0004-0000-0000-000094050000}"/>
    <hyperlink ref="H502" r:id="rId1430" display="22/01/04  高尾山口・稲荷山・高尾山・小仏城山・小仏峠・景信山・景信山東尾根・小下沢園地・高尾駅" xr:uid="{00000000-0004-0000-0000-000095050000}"/>
    <hyperlink ref="H500" r:id="rId1431" xr:uid="{00000000-0004-0000-0000-000096050000}"/>
    <hyperlink ref="H499" r:id="rId1432" display="22/01/07  高尾散歩（高尾山ちか道・作業道・蛇滝林道・蛇滝コース・2・4・5・6・病院裏・2・3・5・山頂・5・6・稲荷山コース）" xr:uid="{00000000-0004-0000-0000-000097050000}"/>
    <hyperlink ref="H501" r:id="rId1433" xr:uid="{00000000-0004-0000-0000-000098050000}"/>
    <hyperlink ref="H498" r:id="rId1434" display="22/01/09  八王子城跡周辺（高尾駅南口・北高尾山稜・富士見台・天守閣跡北北東尾根・水平作業道・高ドッケ北東尾根・太鼓曲輪尾根・高尾駅北口）" xr:uid="{00000000-0004-0000-0000-000099050000}"/>
    <hyperlink ref="H497" r:id="rId1435" xr:uid="{00000000-0004-0000-0000-00009A050000}"/>
    <hyperlink ref="H496" r:id="rId1436" display="22/01/16  払沢の滝ピストン（浅川・陣馬街道・秋川街道・檜原街道・払沢の滝）52.5km By MountainBike" xr:uid="{00000000-0004-0000-0000-00009B050000}"/>
    <hyperlink ref="H495" r:id="rId1437" xr:uid="{00000000-0004-0000-0000-00009C050000}"/>
    <hyperlink ref="H494" r:id="rId1438" display="22/01/23  TOKYOウオーク其の１（日野・八王子エリア）" xr:uid="{00000000-0004-0000-0000-00009D050000}"/>
    <hyperlink ref="H493" r:id="rId1439" display="22/01/24  TOKYOウオーク其の２（調布から吉祥寺）" xr:uid="{00000000-0004-0000-0000-00009E050000}"/>
    <hyperlink ref="H492" r:id="rId1440" display="22/01/24  TOKYOウオーク其の2（調布から吉祥寺）" xr:uid="{00000000-0004-0000-0000-00009F050000}"/>
    <hyperlink ref="H491" r:id="rId1441" display="22/01/30 泰光寺山南東尾根（法政大学・小松ＨＣ・南高尾山稜・泰光寺山南東尾根・西山峠南東尾根・入沢川林道・高尾山口）" xr:uid="{00000000-0004-0000-0000-0000A0050000}"/>
    <hyperlink ref="H490" r:id="rId1442" xr:uid="{00000000-0004-0000-0000-0000A1050000}"/>
    <hyperlink ref="H489" r:id="rId1443" display="22/02/04  20220204 TOKYOウオーク其の4（瑞穂・武蔵村山エリア）" xr:uid="{00000000-0004-0000-0000-0000A2050000}"/>
    <hyperlink ref="H488" r:id="rId1444" xr:uid="{00000000-0004-0000-0000-0000A3050000}"/>
    <hyperlink ref="H487" r:id="rId1445" xr:uid="{00000000-0004-0000-0000-0000A4050000}"/>
    <hyperlink ref="H486" r:id="rId1446" xr:uid="{00000000-0004-0000-0000-0000A5050000}"/>
    <hyperlink ref="H485" r:id="rId1447" xr:uid="{00000000-0004-0000-0000-0000A6050000}"/>
    <hyperlink ref="H484" r:id="rId1448" xr:uid="{00000000-0004-0000-0000-0000A7050000}"/>
    <hyperlink ref="H483" r:id="rId1449" display="22/02/17  TOKYOウォーク其の８(三鷹・武蔵野・杉並エリア)" xr:uid="{00000000-0004-0000-0000-0000A8050000}"/>
    <hyperlink ref="H482" r:id="rId1450" xr:uid="{00000000-0004-0000-0000-0000A9050000}"/>
    <hyperlink ref="H481" r:id="rId1451" display="22/02/21   TOKYOウォーク其の9(国分寺・立川エリア)" xr:uid="{00000000-0004-0000-0000-0000AA050000}"/>
    <hyperlink ref="H480" r:id="rId1452" display="22/02/23 八王子城跡周辺（太鼓曲輪尾根・富士見台・詰の城北側歩道・城山・心源院尾根・霊園北西側尾根・氏照公墓地）" xr:uid="{00000000-0004-0000-0000-0000AB050000}"/>
    <hyperlink ref="H479" r:id="rId1453" display="22/02/25  南高尾三井（穴川左岸尾根・峯の薬師・泰光寺山南東尾根・西山峠金毘羅宮・三井遊歩道周回・梅ノ木平）" xr:uid="{00000000-0004-0000-0000-0000AC050000}"/>
    <hyperlink ref="H478" r:id="rId1454" display="22/02/28   TOKYOウォーク其の10(多摩川・自由が丘エリア)" xr:uid="{00000000-0004-0000-0000-0000AD050000}"/>
    <hyperlink ref="H477" r:id="rId1455" xr:uid="{00000000-0004-0000-0000-0000AE050000}"/>
    <hyperlink ref="H476" r:id="rId1456" xr:uid="{00000000-0004-0000-0000-0000AF050000}"/>
    <hyperlink ref="H475" r:id="rId1457" display="22/03/05  多摩湖狭山湖（多摩大橋通りピストン・多摩湖＆狭山湖外周）56.1km By MountainBike" xr:uid="{00000000-0004-0000-0000-0000B0050000}"/>
    <hyperlink ref="H474" r:id="rId1458" xr:uid="{00000000-0004-0000-0000-0000B1050000}"/>
    <hyperlink ref="H473" r:id="rId1459" display="22/03/09 八王子散歩（金刀比羅尾根・東高尾山稜・市境尾根&amp;法大尾根・榛名尾根）" xr:uid="{00000000-0004-0000-0000-0000B2050000}"/>
    <hyperlink ref="H472" r:id="rId1460" display="22/03/11  TOKYOウォーク其の12（青梅エリア）" xr:uid="{00000000-0004-0000-0000-0000B3050000}"/>
    <hyperlink ref="H471" r:id="rId1461" display="22/03/12 日野市ウオーク（⑥多摩川を歩こう！コース）" xr:uid="{00000000-0004-0000-0000-0000B4050000}"/>
    <hyperlink ref="H470" r:id="rId1462" xr:uid="{00000000-0004-0000-0000-0000B5050000}"/>
    <hyperlink ref="H469" r:id="rId1463" xr:uid="{00000000-0004-0000-0000-0000B6050000}"/>
    <hyperlink ref="H468" r:id="rId1464" xr:uid="{00000000-0004-0000-0000-0000B7050000}"/>
    <hyperlink ref="H467" r:id="rId1465" display="22/03/20  20220320川沿いをポタリング（湯殿川・浅川・多摩川・大栗川）35.5km ByAlexMoulton　" xr:uid="{00000000-0004-0000-0000-0000B8050000}"/>
    <hyperlink ref="H466" r:id="rId1466" display="22/03/21  八王子ウォーク(HOME・都立小宮公園・日光脇往還・滝山城跡公園・秋川Gスポーツ公園・戸吹BS)" xr:uid="{00000000-0004-0000-0000-0000B9050000}"/>
    <hyperlink ref="H465" r:id="rId1467" xr:uid="{00000000-0004-0000-0000-0000BA050000}"/>
    <hyperlink ref="H464" r:id="rId1468" xr:uid="{00000000-0004-0000-0000-0000BB050000}"/>
    <hyperlink ref="H463" r:id="rId1469" xr:uid="{00000000-0004-0000-0000-0000BC050000}"/>
    <hyperlink ref="H462" r:id="rId1470" display="22/03/28  目黒川河口までウオーク（京王線千歳烏山駅・烏山緑道・目黒川・天王洲アイル駅）" xr:uid="{00000000-0004-0000-0000-0000BD050000}"/>
    <hyperlink ref="H461" r:id="rId1471" xr:uid="{00000000-0004-0000-0000-0000BE050000}"/>
    <hyperlink ref="H460" r:id="rId1472" display="22/04/01  TOKYOウォーク其の13（東大和・小平・東村山）" xr:uid="{00000000-0004-0000-0000-0000BF050000}"/>
    <hyperlink ref="H459" r:id="rId1473" xr:uid="{00000000-0004-0000-0000-0000C0050000}"/>
    <hyperlink ref="H458" r:id="rId1474" xr:uid="{00000000-0004-0000-0000-0000C1050000}"/>
    <hyperlink ref="H457" r:id="rId1475" xr:uid="{00000000-0004-0000-0000-0000C2050000}"/>
    <hyperlink ref="H456" r:id="rId1476" xr:uid="{00000000-0004-0000-0000-0000C3050000}"/>
    <hyperlink ref="H455" r:id="rId1477" xr:uid="{00000000-0004-0000-0000-0000C4050000}"/>
    <hyperlink ref="H454" r:id="rId1478" xr:uid="{00000000-0004-0000-0000-0000C5050000}"/>
    <hyperlink ref="H453" r:id="rId1479" display="22/04/13  恩方の尾根歩き（恩方上宿BS・千手山・天神山・興慶寺山・盆前山・恩方山・高留沢ノ頭・夕焼小焼BS）" xr:uid="{00000000-0004-0000-0000-0000C6050000}"/>
    <hyperlink ref="H452" r:id="rId1480" display="22/04/13  序に野川散歩（甲州街道・野川・都立野川公園・西武線多摩駅・京王線武蔵野台駅）" xr:uid="{00000000-0004-0000-0000-0000C7050000}"/>
    <hyperlink ref="H451" r:id="rId1481" display="22/04/18 高尾街道ウォーク（甲州街道、町田街道入口から滝山街道、戸吹町）" xr:uid="{00000000-0004-0000-0000-0000C8050000}"/>
    <hyperlink ref="H450" r:id="rId1482" xr:uid="{00000000-0004-0000-0000-0000C9050000}"/>
    <hyperlink ref="H449" r:id="rId1483" xr:uid="{00000000-0004-0000-0000-0000CA050000}"/>
    <hyperlink ref="H448" r:id="rId1484" xr:uid="{00000000-0004-0000-0000-0000CB050000}"/>
    <hyperlink ref="H447" r:id="rId1485" display="22/04/28  秋川街道ウオーク（終点の甲州街道、本郷横町交差点～始点の旧青梅街道、住江町交差点）" xr:uid="{00000000-0004-0000-0000-0000CC050000}"/>
    <hyperlink ref="H446" r:id="rId1486" xr:uid="{00000000-0004-0000-0000-0000CD050000}"/>
    <hyperlink ref="H445" r:id="rId1487" xr:uid="{00000000-0004-0000-0000-0000CE050000}"/>
    <hyperlink ref="H444" r:id="rId1488" xr:uid="{00000000-0004-0000-0000-0000CF050000}"/>
    <hyperlink ref="H443" r:id="rId1489" xr:uid="{00000000-0004-0000-0000-0000D0050000}"/>
    <hyperlink ref="H442" r:id="rId1490" display="22/05/08  鶴川街道ウオーク（原町田大通り、原町田中央通り交差点～旧甲州街道、下石原一丁目交差点）" xr:uid="{00000000-0004-0000-0000-0000D1050000}"/>
    <hyperlink ref="H441" r:id="rId1491" display="22/05/10  府中街道ウオーク（川崎街道、大丸交差点～所沢街道、久米川町交差点）" xr:uid="{00000000-0004-0000-0000-0000D2050000}"/>
    <hyperlink ref="H440" r:id="rId1492" xr:uid="{00000000-0004-0000-0000-0000D3050000}"/>
    <hyperlink ref="H439" r:id="rId1493" display="22/05/15  高尾ウオーク（高尾梅郷遊歩道・蛇滝林道・千代田稲荷尾根・522m圏・高尾山山頂・北尾根・日影沢林道・掛小屋尾根”仮称”）" xr:uid="{00000000-0004-0000-0000-0000D4050000}"/>
    <hyperlink ref="H438" r:id="rId1494" xr:uid="{00000000-0004-0000-0000-0000D5050000}"/>
    <hyperlink ref="H437" r:id="rId1495" xr:uid="{00000000-0004-0000-0000-0000D6050000}"/>
    <hyperlink ref="H436" r:id="rId1496" display="22/05/24  甲州街道ウオーク“都”其の②（府中市、けやき並木通り～外苑西通、四谷四丁目交差点）" xr:uid="{00000000-0004-0000-0000-0000D7050000}"/>
    <hyperlink ref="H435" r:id="rId1497" xr:uid="{00000000-0004-0000-0000-0000D8050000}"/>
    <hyperlink ref="H434" r:id="rId1498" xr:uid="{00000000-0004-0000-0000-0000D9050000}"/>
    <hyperlink ref="H433" r:id="rId1499" xr:uid="{00000000-0004-0000-0000-0000DA050000}"/>
    <hyperlink ref="H432" r:id="rId1500" display="22/05/29  奥多摩街道ウオーク（甲州街道、日野橋交差点～旧青梅街道、勝沼交差点）" xr:uid="{00000000-0004-0000-0000-0000DB050000}"/>
    <hyperlink ref="H431" r:id="rId1501" xr:uid="{00000000-0004-0000-0000-0000DC050000}"/>
    <hyperlink ref="H430" r:id="rId1502" xr:uid="{00000000-0004-0000-0000-0000DD050000}"/>
    <hyperlink ref="H429" r:id="rId1503" display="22/06/05  多摩ﾓﾉﾚｰﾙ通り・芋窪街道ウオーク（南多摩尾根幹線道路、多摩南の交差点～奥多摩街道、立川柴崎四丁目交差点・立川通り、高松二丁目交差点～青梅街道、芋窪交差点）" xr:uid="{00000000-0004-0000-0000-0000DE050000}"/>
    <hyperlink ref="H428" r:id="rId1504" xr:uid="{00000000-0004-0000-0000-0000DF050000}"/>
    <hyperlink ref="H427" r:id="rId1505" xr:uid="{00000000-0004-0000-0000-0000E0050000}"/>
    <hyperlink ref="H426" r:id="rId1506" display="22/06/13  都道201号「十里木御嶽停車場線亅ウオーク（檜原街道、十里木交差点〜御岳宿坊〜青梅街道、御嶽駅前交差点）" xr:uid="{00000000-0004-0000-0000-0000E1050000}"/>
    <hyperlink ref="H425" r:id="rId1507" xr:uid="{00000000-0004-0000-0000-0000E2050000}"/>
    <hyperlink ref="H424" r:id="rId1508" xr:uid="{00000000-0004-0000-0000-0000E3050000}"/>
    <hyperlink ref="H423" r:id="rId1509" xr:uid="{00000000-0004-0000-0000-0000E4050000}"/>
    <hyperlink ref="H422" r:id="rId1510" xr:uid="{00000000-0004-0000-0000-0000E5050000}"/>
    <hyperlink ref="H421" r:id="rId1511" display="22/06/24  多摩よこやまの道ウオーク（長池公園・多摩よこやまの道・多摩東公園）" xr:uid="{00000000-0004-0000-0000-0000E6050000}"/>
    <hyperlink ref="H420" r:id="rId1512" xr:uid="{00000000-0004-0000-0000-0000E7050000}"/>
    <hyperlink ref="H419" r:id="rId1513" xr:uid="{00000000-0004-0000-0000-0000E8050000}"/>
    <hyperlink ref="H418" r:id="rId1514" display="22/06/30  羽村阿蘇神社迄ポタリング（多摩大橋通り・多摩川CR・羽村取水堰・日野橋・浅川CR）53.8㎞ By AlexMoulton" xr:uid="{00000000-0004-0000-0000-0000E9050000}"/>
    <hyperlink ref="H417" r:id="rId1515" xr:uid="{00000000-0004-0000-0000-0000EA050000}"/>
    <hyperlink ref="H416" r:id="rId1516" xr:uid="{00000000-0004-0000-0000-0000EB050000}"/>
    <hyperlink ref="H415" r:id="rId1517" xr:uid="{00000000-0004-0000-0000-0000EC050000}"/>
    <hyperlink ref="H414" r:id="rId1518" xr:uid="{00000000-0004-0000-0000-0000ED050000}"/>
    <hyperlink ref="H413" r:id="rId1519" xr:uid="{00000000-0004-0000-0000-0000EE050000}"/>
    <hyperlink ref="H412" r:id="rId1520" display="22/07/13  上柚木迄ウオーク（母校の高校野球都予選を応援に、自宅から徒歩で上柚木球場へ）" xr:uid="{00000000-0004-0000-0000-0000EF050000}"/>
    <hyperlink ref="H411" r:id="rId1521" display="22/07/14  序に八王子散歩（母校の高校野球都予選応援②・御所水通り・甲州街道・松姫通り）" xr:uid="{00000000-0004-0000-0000-0000F0050000}"/>
    <hyperlink ref="H410" r:id="rId1522" display="22/07/14  序に八王子散歩（母校&quot;中央大学杉並高等学校&quot;の高校野球都予選応援②・御所水通り・甲州街道・松姫通り）" xr:uid="{00000000-0004-0000-0000-0000F1050000}"/>
    <hyperlink ref="H409" r:id="rId1523" xr:uid="{00000000-0004-0000-0000-0000F2050000}"/>
    <hyperlink ref="H408" r:id="rId1524" display="22/07/18  高尾散歩（病院裏口・2号路・4号路・5号路・稲荷山）" xr:uid="{00000000-0004-0000-0000-0000F3050000}"/>
    <hyperlink ref="H407" r:id="rId1525" xr:uid="{00000000-0004-0000-0000-0000F4050000}"/>
    <hyperlink ref="H406" r:id="rId1526" display="22/07/24  東八通りポタリング（国道20号日野バイパス・東八道路・国道20号・鶴川街道・多摩川CR・浅川CR）65.1km By GT-lts2" xr:uid="{00000000-0004-0000-0000-0000F5050000}"/>
    <hyperlink ref="H405" r:id="rId1527" xr:uid="{00000000-0004-0000-0000-0000F6050000}"/>
    <hyperlink ref="H404" r:id="rId1528" xr:uid="{00000000-0004-0000-0000-0000F7050000}"/>
    <hyperlink ref="H403" r:id="rId1529" xr:uid="{00000000-0004-0000-0000-0000F8050000}"/>
    <hyperlink ref="H402" r:id="rId1530" xr:uid="{00000000-0004-0000-0000-0000F9050000}"/>
    <hyperlink ref="H401" r:id="rId1531" xr:uid="{00000000-0004-0000-0000-0000FA050000}"/>
    <hyperlink ref="H400" r:id="rId1532" xr:uid="{00000000-0004-0000-0000-0000FB050000}"/>
    <hyperlink ref="H399" r:id="rId1533" xr:uid="{00000000-0004-0000-0000-0000FC050000}"/>
    <hyperlink ref="H398" r:id="rId1534" xr:uid="{00000000-0004-0000-0000-0000FD050000}"/>
    <hyperlink ref="H397" r:id="rId1535" xr:uid="{00000000-0004-0000-0000-0000FE050000}"/>
    <hyperlink ref="H396" r:id="rId1536" xr:uid="{00000000-0004-0000-0000-0000FF050000}"/>
    <hyperlink ref="H395" r:id="rId1537" xr:uid="{00000000-0004-0000-0000-000000060000}"/>
    <hyperlink ref="H394" r:id="rId1538" xr:uid="{00000000-0004-0000-0000-000001060000}"/>
    <hyperlink ref="H393" r:id="rId1539" display="22/08/22  高尾散歩(稲荷山・高尾山・城山・小仏671m圏東尾根・小仏登山口・高尾駅)" xr:uid="{00000000-0004-0000-0000-000002060000}"/>
    <hyperlink ref="H392" r:id="rId1540" xr:uid="{00000000-0004-0000-0000-000003060000}"/>
    <hyperlink ref="H391" r:id="rId1541" xr:uid="{00000000-0004-0000-0000-000004060000}"/>
    <hyperlink ref="H390" r:id="rId1542" xr:uid="{00000000-0004-0000-0000-000005060000}"/>
    <hyperlink ref="H389" r:id="rId1543" xr:uid="{00000000-0004-0000-0000-000006060000}"/>
    <hyperlink ref="H388" r:id="rId1544" xr:uid="{00000000-0004-0000-0000-000007060000}"/>
    <hyperlink ref="F389" r:id="rId1545" xr:uid="{00000000-0004-0000-0000-000008060000}"/>
    <hyperlink ref="F390" r:id="rId1546" xr:uid="{00000000-0004-0000-0000-000009060000}"/>
    <hyperlink ref="F391" r:id="rId1547" xr:uid="{00000000-0004-0000-0000-00000A060000}"/>
    <hyperlink ref="F392" r:id="rId1548" xr:uid="{00000000-0004-0000-0000-00000B060000}"/>
    <hyperlink ref="F393" r:id="rId1549" xr:uid="{00000000-0004-0000-0000-00000C060000}"/>
    <hyperlink ref="F394" r:id="rId1550" xr:uid="{00000000-0004-0000-0000-00000D060000}"/>
    <hyperlink ref="F395" r:id="rId1551" xr:uid="{00000000-0004-0000-0000-00000E060000}"/>
    <hyperlink ref="F396" r:id="rId1552" xr:uid="{00000000-0004-0000-0000-00000F060000}"/>
    <hyperlink ref="F397" r:id="rId1553" xr:uid="{00000000-0004-0000-0000-000010060000}"/>
    <hyperlink ref="F398" r:id="rId1554" xr:uid="{00000000-0004-0000-0000-000011060000}"/>
    <hyperlink ref="F399" r:id="rId1555" xr:uid="{00000000-0004-0000-0000-000012060000}"/>
    <hyperlink ref="F400" r:id="rId1556" xr:uid="{00000000-0004-0000-0000-000013060000}"/>
    <hyperlink ref="F401" r:id="rId1557" xr:uid="{00000000-0004-0000-0000-000014060000}"/>
    <hyperlink ref="F402" r:id="rId1558" xr:uid="{00000000-0004-0000-0000-000015060000}"/>
    <hyperlink ref="F403" r:id="rId1559" xr:uid="{00000000-0004-0000-0000-000016060000}"/>
    <hyperlink ref="F404" r:id="rId1560" xr:uid="{00000000-0004-0000-0000-000017060000}"/>
    <hyperlink ref="F405" r:id="rId1561" xr:uid="{00000000-0004-0000-0000-000018060000}"/>
    <hyperlink ref="F406" r:id="rId1562" xr:uid="{00000000-0004-0000-0000-000019060000}"/>
    <hyperlink ref="F407" r:id="rId1563" xr:uid="{00000000-0004-0000-0000-00001A060000}"/>
    <hyperlink ref="F408" r:id="rId1564" xr:uid="{00000000-0004-0000-0000-00001B060000}"/>
    <hyperlink ref="F409" r:id="rId1565" xr:uid="{00000000-0004-0000-0000-00001C060000}"/>
    <hyperlink ref="F410" r:id="rId1566" xr:uid="{00000000-0004-0000-0000-00001D060000}"/>
    <hyperlink ref="F411" r:id="rId1567" xr:uid="{00000000-0004-0000-0000-00001E060000}"/>
    <hyperlink ref="F412" r:id="rId1568" xr:uid="{00000000-0004-0000-0000-00001F060000}"/>
    <hyperlink ref="F413" r:id="rId1569" xr:uid="{00000000-0004-0000-0000-000020060000}"/>
    <hyperlink ref="F414" r:id="rId1570" xr:uid="{00000000-0004-0000-0000-000021060000}"/>
    <hyperlink ref="F415" r:id="rId1571" xr:uid="{00000000-0004-0000-0000-000022060000}"/>
    <hyperlink ref="F416" r:id="rId1572" xr:uid="{00000000-0004-0000-0000-000023060000}"/>
    <hyperlink ref="F417" r:id="rId1573" xr:uid="{00000000-0004-0000-0000-000024060000}"/>
    <hyperlink ref="F418" r:id="rId1574" xr:uid="{00000000-0004-0000-0000-000025060000}"/>
    <hyperlink ref="F419" r:id="rId1575" xr:uid="{00000000-0004-0000-0000-000026060000}"/>
    <hyperlink ref="F420" r:id="rId1576" xr:uid="{00000000-0004-0000-0000-000027060000}"/>
    <hyperlink ref="F421" r:id="rId1577" xr:uid="{00000000-0004-0000-0000-000028060000}"/>
    <hyperlink ref="F422" r:id="rId1578" xr:uid="{00000000-0004-0000-0000-000029060000}"/>
    <hyperlink ref="F423" r:id="rId1579" xr:uid="{00000000-0004-0000-0000-00002A060000}"/>
    <hyperlink ref="F424" r:id="rId1580" xr:uid="{00000000-0004-0000-0000-00002B060000}"/>
    <hyperlink ref="F425" r:id="rId1581" xr:uid="{00000000-0004-0000-0000-00002C060000}"/>
    <hyperlink ref="F426" r:id="rId1582" xr:uid="{00000000-0004-0000-0000-00002D060000}"/>
    <hyperlink ref="F427" r:id="rId1583" xr:uid="{00000000-0004-0000-0000-00002E060000}"/>
    <hyperlink ref="F428" r:id="rId1584" xr:uid="{00000000-0004-0000-0000-00002F060000}"/>
    <hyperlink ref="F429" r:id="rId1585" xr:uid="{00000000-0004-0000-0000-000030060000}"/>
    <hyperlink ref="F430" r:id="rId1586" xr:uid="{00000000-0004-0000-0000-000031060000}"/>
    <hyperlink ref="F431" r:id="rId1587" xr:uid="{00000000-0004-0000-0000-000032060000}"/>
    <hyperlink ref="F432" r:id="rId1588" xr:uid="{00000000-0004-0000-0000-000033060000}"/>
    <hyperlink ref="F433" r:id="rId1589" xr:uid="{00000000-0004-0000-0000-000034060000}"/>
    <hyperlink ref="F434" r:id="rId1590" xr:uid="{00000000-0004-0000-0000-000035060000}"/>
    <hyperlink ref="F435" r:id="rId1591" xr:uid="{00000000-0004-0000-0000-000036060000}"/>
    <hyperlink ref="F437" r:id="rId1592" xr:uid="{00000000-0004-0000-0000-000037060000}"/>
    <hyperlink ref="F436" r:id="rId1593" xr:uid="{00000000-0004-0000-0000-000038060000}"/>
    <hyperlink ref="F438" r:id="rId1594" xr:uid="{00000000-0004-0000-0000-000039060000}"/>
    <hyperlink ref="F439" r:id="rId1595" xr:uid="{00000000-0004-0000-0000-00003A060000}"/>
    <hyperlink ref="F440" r:id="rId1596" xr:uid="{00000000-0004-0000-0000-00003B060000}"/>
    <hyperlink ref="F442" r:id="rId1597" xr:uid="{00000000-0004-0000-0000-00003C060000}"/>
    <hyperlink ref="F443" r:id="rId1598" xr:uid="{00000000-0004-0000-0000-00003D060000}"/>
    <hyperlink ref="F444" r:id="rId1599" xr:uid="{00000000-0004-0000-0000-00003E060000}"/>
    <hyperlink ref="F445" r:id="rId1600" xr:uid="{00000000-0004-0000-0000-00003F060000}"/>
    <hyperlink ref="F446" r:id="rId1601" xr:uid="{00000000-0004-0000-0000-000040060000}"/>
    <hyperlink ref="F447" r:id="rId1602" xr:uid="{00000000-0004-0000-0000-000041060000}"/>
    <hyperlink ref="F448" r:id="rId1603" xr:uid="{00000000-0004-0000-0000-000042060000}"/>
    <hyperlink ref="F449" r:id="rId1604" xr:uid="{00000000-0004-0000-0000-000043060000}"/>
    <hyperlink ref="F450" r:id="rId1605" xr:uid="{00000000-0004-0000-0000-000044060000}"/>
    <hyperlink ref="F451" r:id="rId1606" xr:uid="{00000000-0004-0000-0000-000045060000}"/>
    <hyperlink ref="F452" r:id="rId1607" xr:uid="{00000000-0004-0000-0000-000046060000}"/>
    <hyperlink ref="F453" r:id="rId1608" xr:uid="{00000000-0004-0000-0000-000047060000}"/>
    <hyperlink ref="F454" r:id="rId1609" xr:uid="{00000000-0004-0000-0000-000048060000}"/>
    <hyperlink ref="F455" r:id="rId1610" xr:uid="{00000000-0004-0000-0000-000049060000}"/>
    <hyperlink ref="F456" r:id="rId1611" xr:uid="{00000000-0004-0000-0000-00004A060000}"/>
    <hyperlink ref="F457" r:id="rId1612" xr:uid="{00000000-0004-0000-0000-00004B060000}"/>
    <hyperlink ref="F458" r:id="rId1613" xr:uid="{00000000-0004-0000-0000-00004C060000}"/>
    <hyperlink ref="F459" r:id="rId1614" xr:uid="{00000000-0004-0000-0000-00004D060000}"/>
    <hyperlink ref="F460" r:id="rId1615" xr:uid="{00000000-0004-0000-0000-00004E060000}"/>
    <hyperlink ref="F461" r:id="rId1616" xr:uid="{00000000-0004-0000-0000-00004F060000}"/>
    <hyperlink ref="F462" r:id="rId1617" xr:uid="{00000000-0004-0000-0000-000050060000}"/>
    <hyperlink ref="F463" r:id="rId1618" xr:uid="{00000000-0004-0000-0000-000051060000}"/>
    <hyperlink ref="F464" r:id="rId1619" xr:uid="{00000000-0004-0000-0000-000052060000}"/>
    <hyperlink ref="F465" r:id="rId1620" xr:uid="{00000000-0004-0000-0000-000053060000}"/>
    <hyperlink ref="F466" r:id="rId1621" xr:uid="{00000000-0004-0000-0000-000054060000}"/>
    <hyperlink ref="F467" r:id="rId1622" xr:uid="{00000000-0004-0000-0000-000055060000}"/>
    <hyperlink ref="F468" r:id="rId1623" xr:uid="{00000000-0004-0000-0000-000056060000}"/>
    <hyperlink ref="F469" r:id="rId1624" xr:uid="{00000000-0004-0000-0000-000057060000}"/>
    <hyperlink ref="F470" r:id="rId1625" xr:uid="{00000000-0004-0000-0000-000058060000}"/>
    <hyperlink ref="F471" r:id="rId1626" xr:uid="{00000000-0004-0000-0000-000059060000}"/>
    <hyperlink ref="F472" r:id="rId1627" xr:uid="{00000000-0004-0000-0000-00005A060000}"/>
    <hyperlink ref="F473" r:id="rId1628" xr:uid="{00000000-0004-0000-0000-00005B060000}"/>
    <hyperlink ref="F474" r:id="rId1629" xr:uid="{00000000-0004-0000-0000-00005C060000}"/>
    <hyperlink ref="F475" r:id="rId1630" xr:uid="{00000000-0004-0000-0000-00005D060000}"/>
    <hyperlink ref="F476" r:id="rId1631" xr:uid="{00000000-0004-0000-0000-00005E060000}"/>
    <hyperlink ref="F477" r:id="rId1632" xr:uid="{00000000-0004-0000-0000-00005F060000}"/>
    <hyperlink ref="F478" r:id="rId1633" xr:uid="{00000000-0004-0000-0000-000060060000}"/>
    <hyperlink ref="F479" r:id="rId1634" xr:uid="{00000000-0004-0000-0000-000061060000}"/>
    <hyperlink ref="F480" r:id="rId1635" xr:uid="{00000000-0004-0000-0000-000062060000}"/>
    <hyperlink ref="F481" r:id="rId1636" xr:uid="{00000000-0004-0000-0000-000063060000}"/>
    <hyperlink ref="F482" r:id="rId1637" xr:uid="{00000000-0004-0000-0000-000064060000}"/>
    <hyperlink ref="F483" r:id="rId1638" xr:uid="{00000000-0004-0000-0000-000065060000}"/>
    <hyperlink ref="F484" r:id="rId1639" xr:uid="{00000000-0004-0000-0000-000066060000}"/>
    <hyperlink ref="F485" r:id="rId1640" xr:uid="{00000000-0004-0000-0000-000067060000}"/>
    <hyperlink ref="F486" r:id="rId1641" xr:uid="{00000000-0004-0000-0000-000068060000}"/>
    <hyperlink ref="F487" r:id="rId1642" xr:uid="{00000000-0004-0000-0000-000069060000}"/>
    <hyperlink ref="F488" r:id="rId1643" xr:uid="{00000000-0004-0000-0000-00006A060000}"/>
    <hyperlink ref="F489" r:id="rId1644" xr:uid="{00000000-0004-0000-0000-00006B060000}"/>
    <hyperlink ref="F490" r:id="rId1645" xr:uid="{00000000-0004-0000-0000-00006C060000}"/>
    <hyperlink ref="F491" r:id="rId1646" xr:uid="{00000000-0004-0000-0000-00006D060000}"/>
    <hyperlink ref="F493" r:id="rId1647" xr:uid="{00000000-0004-0000-0000-00006E060000}"/>
    <hyperlink ref="F492" r:id="rId1648" xr:uid="{00000000-0004-0000-0000-00006F060000}"/>
    <hyperlink ref="F494" r:id="rId1649" xr:uid="{00000000-0004-0000-0000-000070060000}"/>
    <hyperlink ref="F495" r:id="rId1650" xr:uid="{00000000-0004-0000-0000-000071060000}"/>
    <hyperlink ref="F496" r:id="rId1651" xr:uid="{00000000-0004-0000-0000-000072060000}"/>
    <hyperlink ref="F497" r:id="rId1652" xr:uid="{00000000-0004-0000-0000-000073060000}"/>
    <hyperlink ref="F498" r:id="rId1653" xr:uid="{00000000-0004-0000-0000-000074060000}"/>
    <hyperlink ref="F499" r:id="rId1654" xr:uid="{00000000-0004-0000-0000-000075060000}"/>
    <hyperlink ref="F500" r:id="rId1655" xr:uid="{00000000-0004-0000-0000-000076060000}"/>
    <hyperlink ref="F501" r:id="rId1656" xr:uid="{00000000-0004-0000-0000-000077060000}"/>
    <hyperlink ref="F502" r:id="rId1657" xr:uid="{00000000-0004-0000-0000-000078060000}"/>
    <hyperlink ref="F503" r:id="rId1658" xr:uid="{00000000-0004-0000-0000-000079060000}"/>
    <hyperlink ref="F504" r:id="rId1659" xr:uid="{00000000-0004-0000-0000-00007A060000}"/>
    <hyperlink ref="F505" r:id="rId1660" xr:uid="{00000000-0004-0000-0000-00007B060000}"/>
    <hyperlink ref="F506" r:id="rId1661" xr:uid="{00000000-0004-0000-0000-00007C060000}"/>
    <hyperlink ref="F507" r:id="rId1662" xr:uid="{00000000-0004-0000-0000-00007D060000}"/>
    <hyperlink ref="F508" r:id="rId1663" xr:uid="{00000000-0004-0000-0000-00007E060000}"/>
    <hyperlink ref="F509" r:id="rId1664" xr:uid="{00000000-0004-0000-0000-00007F060000}"/>
    <hyperlink ref="F510" r:id="rId1665" xr:uid="{00000000-0004-0000-0000-000080060000}"/>
    <hyperlink ref="F511" r:id="rId1666" xr:uid="{00000000-0004-0000-0000-000081060000}"/>
    <hyperlink ref="F512" r:id="rId1667" xr:uid="{00000000-0004-0000-0000-000082060000}"/>
    <hyperlink ref="F513" r:id="rId1668" xr:uid="{00000000-0004-0000-0000-000083060000}"/>
    <hyperlink ref="F514" r:id="rId1669" xr:uid="{00000000-0004-0000-0000-000084060000}"/>
    <hyperlink ref="F515" r:id="rId1670" xr:uid="{00000000-0004-0000-0000-000085060000}"/>
    <hyperlink ref="F516" r:id="rId1671" xr:uid="{00000000-0004-0000-0000-000086060000}"/>
    <hyperlink ref="F517" r:id="rId1672" xr:uid="{00000000-0004-0000-0000-000087060000}"/>
    <hyperlink ref="F518" r:id="rId1673" xr:uid="{00000000-0004-0000-0000-000088060000}"/>
    <hyperlink ref="F519" r:id="rId1674" xr:uid="{00000000-0004-0000-0000-000089060000}"/>
    <hyperlink ref="F520" r:id="rId1675" xr:uid="{00000000-0004-0000-0000-00008A060000}"/>
    <hyperlink ref="F521" r:id="rId1676" xr:uid="{00000000-0004-0000-0000-00008B060000}"/>
    <hyperlink ref="F522" r:id="rId1677" xr:uid="{00000000-0004-0000-0000-00008C060000}"/>
    <hyperlink ref="F523" r:id="rId1678" xr:uid="{00000000-0004-0000-0000-00008D060000}"/>
    <hyperlink ref="F524" r:id="rId1679" xr:uid="{00000000-0004-0000-0000-00008E060000}"/>
    <hyperlink ref="F525" r:id="rId1680" xr:uid="{00000000-0004-0000-0000-00008F060000}"/>
    <hyperlink ref="F526" r:id="rId1681" xr:uid="{00000000-0004-0000-0000-000090060000}"/>
    <hyperlink ref="F527" r:id="rId1682" xr:uid="{00000000-0004-0000-0000-000091060000}"/>
    <hyperlink ref="F528" r:id="rId1683" xr:uid="{00000000-0004-0000-0000-000092060000}"/>
    <hyperlink ref="F529" r:id="rId1684" xr:uid="{00000000-0004-0000-0000-000093060000}"/>
    <hyperlink ref="F530" r:id="rId1685" xr:uid="{00000000-0004-0000-0000-000094060000}"/>
    <hyperlink ref="F531" r:id="rId1686" xr:uid="{00000000-0004-0000-0000-000095060000}"/>
    <hyperlink ref="F532" r:id="rId1687" xr:uid="{00000000-0004-0000-0000-000096060000}"/>
    <hyperlink ref="F533" r:id="rId1688" xr:uid="{00000000-0004-0000-0000-000097060000}"/>
    <hyperlink ref="F534" r:id="rId1689" xr:uid="{00000000-0004-0000-0000-000098060000}"/>
    <hyperlink ref="F535" r:id="rId1690" xr:uid="{00000000-0004-0000-0000-000099060000}"/>
    <hyperlink ref="F536" r:id="rId1691" xr:uid="{00000000-0004-0000-0000-00009A060000}"/>
    <hyperlink ref="F537" r:id="rId1692" xr:uid="{00000000-0004-0000-0000-00009B060000}"/>
    <hyperlink ref="F538" r:id="rId1693" xr:uid="{00000000-0004-0000-0000-00009C060000}"/>
    <hyperlink ref="F539" r:id="rId1694" xr:uid="{00000000-0004-0000-0000-00009D060000}"/>
    <hyperlink ref="F540" r:id="rId1695" xr:uid="{00000000-0004-0000-0000-00009E060000}"/>
    <hyperlink ref="F541" r:id="rId1696" xr:uid="{00000000-0004-0000-0000-00009F060000}"/>
    <hyperlink ref="F542" r:id="rId1697" xr:uid="{00000000-0004-0000-0000-0000A0060000}"/>
    <hyperlink ref="F543" r:id="rId1698" xr:uid="{00000000-0004-0000-0000-0000A1060000}"/>
    <hyperlink ref="F544" r:id="rId1699" xr:uid="{00000000-0004-0000-0000-0000A2060000}"/>
    <hyperlink ref="F545" r:id="rId1700" xr:uid="{00000000-0004-0000-0000-0000A3060000}"/>
    <hyperlink ref="F546" r:id="rId1701" xr:uid="{00000000-0004-0000-0000-0000A4060000}"/>
    <hyperlink ref="F547" r:id="rId1702" xr:uid="{00000000-0004-0000-0000-0000A5060000}"/>
    <hyperlink ref="F548" r:id="rId1703" xr:uid="{00000000-0004-0000-0000-0000A6060000}"/>
    <hyperlink ref="F549" r:id="rId1704" xr:uid="{00000000-0004-0000-0000-0000A7060000}"/>
    <hyperlink ref="F550" r:id="rId1705" xr:uid="{00000000-0004-0000-0000-0000A8060000}"/>
    <hyperlink ref="F551" r:id="rId1706" xr:uid="{00000000-0004-0000-0000-0000A9060000}"/>
    <hyperlink ref="F552" r:id="rId1707" xr:uid="{00000000-0004-0000-0000-0000AA060000}"/>
    <hyperlink ref="F553" r:id="rId1708" xr:uid="{00000000-0004-0000-0000-0000AB060000}"/>
    <hyperlink ref="F554" r:id="rId1709" xr:uid="{00000000-0004-0000-0000-0000AC060000}"/>
    <hyperlink ref="F555" r:id="rId1710" xr:uid="{00000000-0004-0000-0000-0000AD060000}"/>
    <hyperlink ref="F556" r:id="rId1711" xr:uid="{00000000-0004-0000-0000-0000AE060000}"/>
    <hyperlink ref="F557" r:id="rId1712" xr:uid="{00000000-0004-0000-0000-0000AF060000}"/>
    <hyperlink ref="F558" r:id="rId1713" xr:uid="{00000000-0004-0000-0000-0000B0060000}"/>
    <hyperlink ref="F559" r:id="rId1714" xr:uid="{00000000-0004-0000-0000-0000B1060000}"/>
    <hyperlink ref="F560" r:id="rId1715" xr:uid="{00000000-0004-0000-0000-0000B2060000}"/>
    <hyperlink ref="F561" r:id="rId1716" xr:uid="{00000000-0004-0000-0000-0000B3060000}"/>
    <hyperlink ref="F562" r:id="rId1717" xr:uid="{00000000-0004-0000-0000-0000B4060000}"/>
    <hyperlink ref="F563" r:id="rId1718" xr:uid="{00000000-0004-0000-0000-0000B5060000}"/>
    <hyperlink ref="F564" r:id="rId1719" xr:uid="{00000000-0004-0000-0000-0000B6060000}"/>
    <hyperlink ref="F565" r:id="rId1720" xr:uid="{00000000-0004-0000-0000-0000B7060000}"/>
    <hyperlink ref="F566" r:id="rId1721" xr:uid="{00000000-0004-0000-0000-0000B8060000}"/>
    <hyperlink ref="F567" r:id="rId1722" xr:uid="{00000000-0004-0000-0000-0000B9060000}"/>
    <hyperlink ref="F568" r:id="rId1723" xr:uid="{00000000-0004-0000-0000-0000BA060000}"/>
    <hyperlink ref="F569" r:id="rId1724" xr:uid="{00000000-0004-0000-0000-0000BB060000}"/>
    <hyperlink ref="F570" r:id="rId1725" xr:uid="{00000000-0004-0000-0000-0000BC060000}"/>
    <hyperlink ref="F571" r:id="rId1726" xr:uid="{00000000-0004-0000-0000-0000BD060000}"/>
    <hyperlink ref="F572" r:id="rId1727" xr:uid="{00000000-0004-0000-0000-0000BE060000}"/>
    <hyperlink ref="F573" r:id="rId1728" xr:uid="{00000000-0004-0000-0000-0000BF060000}"/>
    <hyperlink ref="F574" r:id="rId1729" xr:uid="{00000000-0004-0000-0000-0000C0060000}"/>
    <hyperlink ref="F575" r:id="rId1730" xr:uid="{00000000-0004-0000-0000-0000C1060000}"/>
    <hyperlink ref="F576" r:id="rId1731" xr:uid="{00000000-0004-0000-0000-0000C2060000}"/>
    <hyperlink ref="F577" r:id="rId1732" xr:uid="{00000000-0004-0000-0000-0000C3060000}"/>
    <hyperlink ref="F578" r:id="rId1733" xr:uid="{00000000-0004-0000-0000-0000C4060000}"/>
    <hyperlink ref="F579" r:id="rId1734" xr:uid="{00000000-0004-0000-0000-0000C5060000}"/>
    <hyperlink ref="F580" r:id="rId1735" xr:uid="{00000000-0004-0000-0000-0000C6060000}"/>
    <hyperlink ref="F581" r:id="rId1736" xr:uid="{00000000-0004-0000-0000-0000C7060000}"/>
    <hyperlink ref="F582" r:id="rId1737" xr:uid="{00000000-0004-0000-0000-0000C8060000}"/>
    <hyperlink ref="F583" r:id="rId1738" xr:uid="{00000000-0004-0000-0000-0000C9060000}"/>
    <hyperlink ref="F584" r:id="rId1739" xr:uid="{00000000-0004-0000-0000-0000CA060000}"/>
    <hyperlink ref="F585" r:id="rId1740" xr:uid="{00000000-0004-0000-0000-0000CB060000}"/>
    <hyperlink ref="F586" r:id="rId1741" xr:uid="{00000000-0004-0000-0000-0000CC060000}"/>
    <hyperlink ref="F587" r:id="rId1742" xr:uid="{00000000-0004-0000-0000-0000CD060000}"/>
    <hyperlink ref="F588" r:id="rId1743" xr:uid="{00000000-0004-0000-0000-0000CE060000}"/>
    <hyperlink ref="F589" r:id="rId1744" xr:uid="{00000000-0004-0000-0000-0000CF060000}"/>
    <hyperlink ref="F590" r:id="rId1745" xr:uid="{00000000-0004-0000-0000-0000D0060000}"/>
    <hyperlink ref="F591" r:id="rId1746" xr:uid="{00000000-0004-0000-0000-0000D1060000}"/>
    <hyperlink ref="F592" r:id="rId1747" xr:uid="{00000000-0004-0000-0000-0000D2060000}"/>
    <hyperlink ref="F593" r:id="rId1748" xr:uid="{00000000-0004-0000-0000-0000D3060000}"/>
    <hyperlink ref="F594" r:id="rId1749" xr:uid="{00000000-0004-0000-0000-0000D4060000}"/>
    <hyperlink ref="F595" r:id="rId1750" xr:uid="{00000000-0004-0000-0000-0000D5060000}"/>
    <hyperlink ref="F596" r:id="rId1751" xr:uid="{00000000-0004-0000-0000-0000D6060000}"/>
    <hyperlink ref="F597" r:id="rId1752" xr:uid="{00000000-0004-0000-0000-0000D7060000}"/>
    <hyperlink ref="F598" r:id="rId1753" xr:uid="{00000000-0004-0000-0000-0000D8060000}"/>
    <hyperlink ref="F599" r:id="rId1754" xr:uid="{00000000-0004-0000-0000-0000D9060000}"/>
    <hyperlink ref="F600" r:id="rId1755" xr:uid="{00000000-0004-0000-0000-0000DA060000}"/>
    <hyperlink ref="F601" r:id="rId1756" xr:uid="{00000000-0004-0000-0000-0000DB060000}"/>
    <hyperlink ref="F602" r:id="rId1757" xr:uid="{00000000-0004-0000-0000-0000DC060000}"/>
    <hyperlink ref="F603" r:id="rId1758" xr:uid="{00000000-0004-0000-0000-0000DD060000}"/>
    <hyperlink ref="F604" r:id="rId1759" xr:uid="{00000000-0004-0000-0000-0000DE060000}"/>
    <hyperlink ref="F605" r:id="rId1760" xr:uid="{00000000-0004-0000-0000-0000DF060000}"/>
    <hyperlink ref="F606" r:id="rId1761" xr:uid="{00000000-0004-0000-0000-0000E0060000}"/>
    <hyperlink ref="F607" r:id="rId1762" xr:uid="{00000000-0004-0000-0000-0000E1060000}"/>
    <hyperlink ref="F608" r:id="rId1763" xr:uid="{00000000-0004-0000-0000-0000E2060000}"/>
    <hyperlink ref="F609" r:id="rId1764" xr:uid="{00000000-0004-0000-0000-0000E3060000}"/>
    <hyperlink ref="F610" r:id="rId1765" xr:uid="{00000000-0004-0000-0000-0000E4060000}"/>
    <hyperlink ref="F611" r:id="rId1766" xr:uid="{00000000-0004-0000-0000-0000E5060000}"/>
    <hyperlink ref="F612" r:id="rId1767" xr:uid="{00000000-0004-0000-0000-0000E6060000}"/>
    <hyperlink ref="F613" r:id="rId1768" xr:uid="{00000000-0004-0000-0000-0000E7060000}"/>
    <hyperlink ref="F614" r:id="rId1769" xr:uid="{00000000-0004-0000-0000-0000E8060000}"/>
    <hyperlink ref="F615" r:id="rId1770" xr:uid="{00000000-0004-0000-0000-0000E9060000}"/>
    <hyperlink ref="F616" r:id="rId1771" xr:uid="{00000000-0004-0000-0000-0000EA060000}"/>
    <hyperlink ref="F617" r:id="rId1772" xr:uid="{00000000-0004-0000-0000-0000EB060000}"/>
    <hyperlink ref="F618" r:id="rId1773" xr:uid="{00000000-0004-0000-0000-0000EC060000}"/>
    <hyperlink ref="F619" r:id="rId1774" xr:uid="{00000000-0004-0000-0000-0000ED060000}"/>
    <hyperlink ref="F620" r:id="rId1775" xr:uid="{00000000-0004-0000-0000-0000EE060000}"/>
    <hyperlink ref="F621" r:id="rId1776" xr:uid="{00000000-0004-0000-0000-0000EF060000}"/>
    <hyperlink ref="F622" r:id="rId1777" xr:uid="{00000000-0004-0000-0000-0000F0060000}"/>
    <hyperlink ref="F623" r:id="rId1778" xr:uid="{00000000-0004-0000-0000-0000F1060000}"/>
    <hyperlink ref="F624" r:id="rId1779" xr:uid="{00000000-0004-0000-0000-0000F2060000}"/>
    <hyperlink ref="F625" r:id="rId1780" xr:uid="{00000000-0004-0000-0000-0000F3060000}"/>
    <hyperlink ref="F626" r:id="rId1781" xr:uid="{00000000-0004-0000-0000-0000F4060000}"/>
    <hyperlink ref="F627" r:id="rId1782" xr:uid="{00000000-0004-0000-0000-0000F5060000}"/>
    <hyperlink ref="F628" r:id="rId1783" xr:uid="{00000000-0004-0000-0000-0000F6060000}"/>
    <hyperlink ref="F629" r:id="rId1784" xr:uid="{00000000-0004-0000-0000-0000F7060000}"/>
    <hyperlink ref="F630" r:id="rId1785" xr:uid="{00000000-0004-0000-0000-0000F8060000}"/>
    <hyperlink ref="F631" r:id="rId1786" xr:uid="{00000000-0004-0000-0000-0000F9060000}"/>
    <hyperlink ref="F632" r:id="rId1787" xr:uid="{00000000-0004-0000-0000-0000FA060000}"/>
    <hyperlink ref="F633" r:id="rId1788" xr:uid="{00000000-0004-0000-0000-0000FB060000}"/>
    <hyperlink ref="F634" r:id="rId1789" xr:uid="{00000000-0004-0000-0000-0000FC060000}"/>
    <hyperlink ref="F635" r:id="rId1790" xr:uid="{00000000-0004-0000-0000-0000FD060000}"/>
    <hyperlink ref="F636" r:id="rId1791" xr:uid="{00000000-0004-0000-0000-0000FE060000}"/>
    <hyperlink ref="F637" r:id="rId1792" xr:uid="{00000000-0004-0000-0000-0000FF060000}"/>
    <hyperlink ref="F638" r:id="rId1793" xr:uid="{00000000-0004-0000-0000-000000070000}"/>
    <hyperlink ref="F639" r:id="rId1794" xr:uid="{00000000-0004-0000-0000-000001070000}"/>
    <hyperlink ref="F640" r:id="rId1795" xr:uid="{00000000-0004-0000-0000-000002070000}"/>
    <hyperlink ref="F641" r:id="rId1796" xr:uid="{00000000-0004-0000-0000-000003070000}"/>
    <hyperlink ref="F642" r:id="rId1797" xr:uid="{00000000-0004-0000-0000-000004070000}"/>
    <hyperlink ref="F643" r:id="rId1798" xr:uid="{00000000-0004-0000-0000-000005070000}"/>
    <hyperlink ref="F644" r:id="rId1799" xr:uid="{00000000-0004-0000-0000-000006070000}"/>
    <hyperlink ref="F645" r:id="rId1800" xr:uid="{00000000-0004-0000-0000-000007070000}"/>
    <hyperlink ref="F646" r:id="rId1801" xr:uid="{00000000-0004-0000-0000-000008070000}"/>
    <hyperlink ref="F647" r:id="rId1802" xr:uid="{00000000-0004-0000-0000-000009070000}"/>
    <hyperlink ref="F648" r:id="rId1803" xr:uid="{00000000-0004-0000-0000-00000A070000}"/>
    <hyperlink ref="F649" r:id="rId1804" xr:uid="{00000000-0004-0000-0000-00000B070000}"/>
    <hyperlink ref="F650" r:id="rId1805" xr:uid="{00000000-0004-0000-0000-00000C070000}"/>
    <hyperlink ref="F651" r:id="rId1806" xr:uid="{00000000-0004-0000-0000-00000D070000}"/>
    <hyperlink ref="F652" r:id="rId1807" xr:uid="{00000000-0004-0000-0000-00000E070000}"/>
    <hyperlink ref="F653" r:id="rId1808" xr:uid="{00000000-0004-0000-0000-00000F070000}"/>
    <hyperlink ref="F654" r:id="rId1809" xr:uid="{00000000-0004-0000-0000-000010070000}"/>
    <hyperlink ref="F655" r:id="rId1810" xr:uid="{00000000-0004-0000-0000-000011070000}"/>
    <hyperlink ref="F656" r:id="rId1811" xr:uid="{00000000-0004-0000-0000-000012070000}"/>
    <hyperlink ref="F657" r:id="rId1812" xr:uid="{00000000-0004-0000-0000-000013070000}"/>
    <hyperlink ref="F658" r:id="rId1813" xr:uid="{00000000-0004-0000-0000-000014070000}"/>
    <hyperlink ref="F659" r:id="rId1814" xr:uid="{00000000-0004-0000-0000-000015070000}"/>
    <hyperlink ref="F660" r:id="rId1815" xr:uid="{00000000-0004-0000-0000-000016070000}"/>
    <hyperlink ref="F661" r:id="rId1816" xr:uid="{00000000-0004-0000-0000-000017070000}"/>
    <hyperlink ref="F662" r:id="rId1817" xr:uid="{00000000-0004-0000-0000-000018070000}"/>
    <hyperlink ref="F663" r:id="rId1818" xr:uid="{00000000-0004-0000-0000-000019070000}"/>
    <hyperlink ref="F664" r:id="rId1819" xr:uid="{00000000-0004-0000-0000-00001A070000}"/>
    <hyperlink ref="F665" r:id="rId1820" xr:uid="{00000000-0004-0000-0000-00001B070000}"/>
    <hyperlink ref="F666" r:id="rId1821" xr:uid="{00000000-0004-0000-0000-00001C070000}"/>
    <hyperlink ref="F667" r:id="rId1822" xr:uid="{00000000-0004-0000-0000-00001D070000}"/>
    <hyperlink ref="F668" r:id="rId1823" xr:uid="{00000000-0004-0000-0000-00001E070000}"/>
    <hyperlink ref="F669" r:id="rId1824" xr:uid="{00000000-0004-0000-0000-00001F070000}"/>
    <hyperlink ref="F670" r:id="rId1825" xr:uid="{00000000-0004-0000-0000-000020070000}"/>
    <hyperlink ref="F671" r:id="rId1826" xr:uid="{00000000-0004-0000-0000-000021070000}"/>
    <hyperlink ref="F672" r:id="rId1827" xr:uid="{00000000-0004-0000-0000-000022070000}"/>
    <hyperlink ref="F673" r:id="rId1828" xr:uid="{00000000-0004-0000-0000-000023070000}"/>
    <hyperlink ref="F674" r:id="rId1829" xr:uid="{00000000-0004-0000-0000-000024070000}"/>
    <hyperlink ref="F675" r:id="rId1830" xr:uid="{00000000-0004-0000-0000-000025070000}"/>
    <hyperlink ref="F676" r:id="rId1831" xr:uid="{00000000-0004-0000-0000-000026070000}"/>
    <hyperlink ref="F677" r:id="rId1832" xr:uid="{00000000-0004-0000-0000-000027070000}"/>
    <hyperlink ref="F678" r:id="rId1833" xr:uid="{00000000-0004-0000-0000-000028070000}"/>
    <hyperlink ref="F679" r:id="rId1834" xr:uid="{00000000-0004-0000-0000-000029070000}"/>
    <hyperlink ref="F680" r:id="rId1835" xr:uid="{00000000-0004-0000-0000-00002A070000}"/>
    <hyperlink ref="F681" r:id="rId1836" xr:uid="{00000000-0004-0000-0000-00002B070000}"/>
    <hyperlink ref="F682" r:id="rId1837" xr:uid="{00000000-0004-0000-0000-00002C070000}"/>
    <hyperlink ref="F683" r:id="rId1838" xr:uid="{00000000-0004-0000-0000-00002D070000}"/>
    <hyperlink ref="F684" r:id="rId1839" xr:uid="{00000000-0004-0000-0000-00002E070000}"/>
    <hyperlink ref="F685" r:id="rId1840" xr:uid="{00000000-0004-0000-0000-00002F070000}"/>
    <hyperlink ref="F686" r:id="rId1841" xr:uid="{00000000-0004-0000-0000-000030070000}"/>
    <hyperlink ref="F687" r:id="rId1842" xr:uid="{00000000-0004-0000-0000-000031070000}"/>
    <hyperlink ref="F688" r:id="rId1843" xr:uid="{00000000-0004-0000-0000-000032070000}"/>
    <hyperlink ref="F689" r:id="rId1844" xr:uid="{00000000-0004-0000-0000-000033070000}"/>
    <hyperlink ref="F690" r:id="rId1845" xr:uid="{00000000-0004-0000-0000-000034070000}"/>
    <hyperlink ref="F691" r:id="rId1846" xr:uid="{00000000-0004-0000-0000-000035070000}"/>
    <hyperlink ref="F692" r:id="rId1847" xr:uid="{00000000-0004-0000-0000-000036070000}"/>
    <hyperlink ref="F693" r:id="rId1848" xr:uid="{00000000-0004-0000-0000-000037070000}"/>
    <hyperlink ref="F694" r:id="rId1849" xr:uid="{00000000-0004-0000-0000-000038070000}"/>
    <hyperlink ref="F695" r:id="rId1850" xr:uid="{00000000-0004-0000-0000-000039070000}"/>
    <hyperlink ref="F696" r:id="rId1851" xr:uid="{00000000-0004-0000-0000-00003A070000}"/>
    <hyperlink ref="F697" r:id="rId1852" xr:uid="{00000000-0004-0000-0000-00003B070000}"/>
    <hyperlink ref="F698" r:id="rId1853" xr:uid="{00000000-0004-0000-0000-00003C070000}"/>
    <hyperlink ref="F699" r:id="rId1854" xr:uid="{00000000-0004-0000-0000-00003D070000}"/>
    <hyperlink ref="F700" r:id="rId1855" xr:uid="{00000000-0004-0000-0000-00003E070000}"/>
    <hyperlink ref="F701" r:id="rId1856" xr:uid="{00000000-0004-0000-0000-00003F070000}"/>
    <hyperlink ref="F702" r:id="rId1857" xr:uid="{00000000-0004-0000-0000-000040070000}"/>
    <hyperlink ref="F703" r:id="rId1858" xr:uid="{00000000-0004-0000-0000-000041070000}"/>
    <hyperlink ref="F704" r:id="rId1859" xr:uid="{00000000-0004-0000-0000-000042070000}"/>
    <hyperlink ref="F705" r:id="rId1860" xr:uid="{00000000-0004-0000-0000-000043070000}"/>
    <hyperlink ref="F706" r:id="rId1861" xr:uid="{00000000-0004-0000-0000-000044070000}"/>
    <hyperlink ref="F707" r:id="rId1862" xr:uid="{00000000-0004-0000-0000-000045070000}"/>
    <hyperlink ref="F708" r:id="rId1863" xr:uid="{00000000-0004-0000-0000-000046070000}"/>
    <hyperlink ref="F709" r:id="rId1864" xr:uid="{00000000-0004-0000-0000-000047070000}"/>
    <hyperlink ref="F710" r:id="rId1865" xr:uid="{00000000-0004-0000-0000-000048070000}"/>
    <hyperlink ref="F711" r:id="rId1866" xr:uid="{00000000-0004-0000-0000-000049070000}"/>
    <hyperlink ref="F712" r:id="rId1867" xr:uid="{00000000-0004-0000-0000-00004A070000}"/>
    <hyperlink ref="F713" r:id="rId1868" xr:uid="{00000000-0004-0000-0000-00004B070000}"/>
    <hyperlink ref="F714" r:id="rId1869" xr:uid="{00000000-0004-0000-0000-00004C070000}"/>
    <hyperlink ref="F715" r:id="rId1870" xr:uid="{00000000-0004-0000-0000-00004D070000}"/>
    <hyperlink ref="F716" r:id="rId1871" xr:uid="{00000000-0004-0000-0000-00004E070000}"/>
    <hyperlink ref="F717" r:id="rId1872" xr:uid="{00000000-0004-0000-0000-00004F070000}"/>
    <hyperlink ref="F718" r:id="rId1873" xr:uid="{00000000-0004-0000-0000-000050070000}"/>
    <hyperlink ref="F719" r:id="rId1874" xr:uid="{00000000-0004-0000-0000-000051070000}"/>
    <hyperlink ref="F720" r:id="rId1875" xr:uid="{00000000-0004-0000-0000-000052070000}"/>
    <hyperlink ref="F721" r:id="rId1876" xr:uid="{00000000-0004-0000-0000-000053070000}"/>
    <hyperlink ref="F722" r:id="rId1877" xr:uid="{00000000-0004-0000-0000-000054070000}"/>
    <hyperlink ref="F723" r:id="rId1878" xr:uid="{00000000-0004-0000-0000-000055070000}"/>
    <hyperlink ref="F724" r:id="rId1879" xr:uid="{00000000-0004-0000-0000-000056070000}"/>
    <hyperlink ref="F725" r:id="rId1880" xr:uid="{00000000-0004-0000-0000-000057070000}"/>
    <hyperlink ref="F726" r:id="rId1881" xr:uid="{00000000-0004-0000-0000-000058070000}"/>
    <hyperlink ref="F727" r:id="rId1882" xr:uid="{00000000-0004-0000-0000-000059070000}"/>
    <hyperlink ref="F728" r:id="rId1883" xr:uid="{00000000-0004-0000-0000-00005A070000}"/>
    <hyperlink ref="F729" r:id="rId1884" xr:uid="{00000000-0004-0000-0000-00005B070000}"/>
    <hyperlink ref="F730" r:id="rId1885" xr:uid="{00000000-0004-0000-0000-00005C070000}"/>
    <hyperlink ref="F731" r:id="rId1886" xr:uid="{00000000-0004-0000-0000-00005D070000}"/>
    <hyperlink ref="F732" r:id="rId1887" xr:uid="{00000000-0004-0000-0000-00005E070000}"/>
    <hyperlink ref="F733" r:id="rId1888" xr:uid="{00000000-0004-0000-0000-00005F070000}"/>
    <hyperlink ref="F734" r:id="rId1889" xr:uid="{00000000-0004-0000-0000-000060070000}"/>
    <hyperlink ref="F735" r:id="rId1890" xr:uid="{00000000-0004-0000-0000-000061070000}"/>
    <hyperlink ref="F736" r:id="rId1891" xr:uid="{00000000-0004-0000-0000-000062070000}"/>
    <hyperlink ref="F737" r:id="rId1892" xr:uid="{00000000-0004-0000-0000-000063070000}"/>
    <hyperlink ref="F738" r:id="rId1893" xr:uid="{00000000-0004-0000-0000-000064070000}"/>
    <hyperlink ref="F739" r:id="rId1894" xr:uid="{00000000-0004-0000-0000-000065070000}"/>
    <hyperlink ref="F740" r:id="rId1895" xr:uid="{00000000-0004-0000-0000-000066070000}"/>
    <hyperlink ref="F741" r:id="rId1896" xr:uid="{00000000-0004-0000-0000-000067070000}"/>
    <hyperlink ref="F742" r:id="rId1897" xr:uid="{00000000-0004-0000-0000-000068070000}"/>
    <hyperlink ref="F743" r:id="rId1898" xr:uid="{00000000-0004-0000-0000-000069070000}"/>
    <hyperlink ref="F744" r:id="rId1899" xr:uid="{00000000-0004-0000-0000-00006A070000}"/>
    <hyperlink ref="F745" r:id="rId1900" xr:uid="{00000000-0004-0000-0000-00006B070000}"/>
    <hyperlink ref="F746" r:id="rId1901" xr:uid="{00000000-0004-0000-0000-00006C070000}"/>
    <hyperlink ref="F747" r:id="rId1902" xr:uid="{00000000-0004-0000-0000-00006D070000}"/>
    <hyperlink ref="F748" r:id="rId1903" xr:uid="{00000000-0004-0000-0000-00006E070000}"/>
    <hyperlink ref="F749" r:id="rId1904" xr:uid="{00000000-0004-0000-0000-00006F070000}"/>
    <hyperlink ref="F750" r:id="rId1905" xr:uid="{00000000-0004-0000-0000-000070070000}"/>
    <hyperlink ref="F751" r:id="rId1906" xr:uid="{00000000-0004-0000-0000-000071070000}"/>
    <hyperlink ref="F752" r:id="rId1907" xr:uid="{00000000-0004-0000-0000-000072070000}"/>
    <hyperlink ref="F753" r:id="rId1908" xr:uid="{00000000-0004-0000-0000-000073070000}"/>
    <hyperlink ref="F754" r:id="rId1909" xr:uid="{00000000-0004-0000-0000-000074070000}"/>
    <hyperlink ref="F755" r:id="rId1910" xr:uid="{00000000-0004-0000-0000-000075070000}"/>
    <hyperlink ref="F756" r:id="rId1911" xr:uid="{00000000-0004-0000-0000-000076070000}"/>
    <hyperlink ref="F757" r:id="rId1912" xr:uid="{00000000-0004-0000-0000-000077070000}"/>
    <hyperlink ref="F758" r:id="rId1913" xr:uid="{00000000-0004-0000-0000-000078070000}"/>
    <hyperlink ref="F759" r:id="rId1914" xr:uid="{00000000-0004-0000-0000-000079070000}"/>
    <hyperlink ref="F760" r:id="rId1915" xr:uid="{00000000-0004-0000-0000-00007A070000}"/>
    <hyperlink ref="F761" r:id="rId1916" xr:uid="{00000000-0004-0000-0000-00007B070000}"/>
    <hyperlink ref="F762" r:id="rId1917" xr:uid="{00000000-0004-0000-0000-00007C070000}"/>
    <hyperlink ref="F763" r:id="rId1918" xr:uid="{00000000-0004-0000-0000-00007D070000}"/>
    <hyperlink ref="F764" r:id="rId1919" xr:uid="{00000000-0004-0000-0000-00007E070000}"/>
    <hyperlink ref="F765" r:id="rId1920" xr:uid="{00000000-0004-0000-0000-00007F070000}"/>
    <hyperlink ref="F766" r:id="rId1921" xr:uid="{00000000-0004-0000-0000-000080070000}"/>
    <hyperlink ref="F767" r:id="rId1922" xr:uid="{00000000-0004-0000-0000-000081070000}"/>
    <hyperlink ref="F768" r:id="rId1923" xr:uid="{00000000-0004-0000-0000-000082070000}"/>
    <hyperlink ref="F769" r:id="rId1924" xr:uid="{00000000-0004-0000-0000-000083070000}"/>
    <hyperlink ref="F770" r:id="rId1925" xr:uid="{00000000-0004-0000-0000-000084070000}"/>
    <hyperlink ref="F771" r:id="rId1926" xr:uid="{00000000-0004-0000-0000-000085070000}"/>
    <hyperlink ref="F772" r:id="rId1927" xr:uid="{00000000-0004-0000-0000-000086070000}"/>
    <hyperlink ref="F773" r:id="rId1928" xr:uid="{00000000-0004-0000-0000-000087070000}"/>
    <hyperlink ref="F774" r:id="rId1929" xr:uid="{00000000-0004-0000-0000-000088070000}"/>
    <hyperlink ref="F775" r:id="rId1930" xr:uid="{00000000-0004-0000-0000-000089070000}"/>
    <hyperlink ref="F776" r:id="rId1931" xr:uid="{00000000-0004-0000-0000-00008A070000}"/>
    <hyperlink ref="F777" r:id="rId1932" xr:uid="{00000000-0004-0000-0000-00008B070000}"/>
    <hyperlink ref="F778" r:id="rId1933" xr:uid="{00000000-0004-0000-0000-00008C070000}"/>
    <hyperlink ref="F779" r:id="rId1934" xr:uid="{00000000-0004-0000-0000-00008D070000}"/>
    <hyperlink ref="F780" r:id="rId1935" xr:uid="{00000000-0004-0000-0000-00008E070000}"/>
    <hyperlink ref="F781" r:id="rId1936" xr:uid="{00000000-0004-0000-0000-00008F070000}"/>
    <hyperlink ref="F782" r:id="rId1937" xr:uid="{00000000-0004-0000-0000-000090070000}"/>
    <hyperlink ref="F783" r:id="rId1938" xr:uid="{00000000-0004-0000-0000-000091070000}"/>
    <hyperlink ref="F784" r:id="rId1939" xr:uid="{00000000-0004-0000-0000-000092070000}"/>
    <hyperlink ref="F785" r:id="rId1940" xr:uid="{00000000-0004-0000-0000-000093070000}"/>
    <hyperlink ref="F786" r:id="rId1941" xr:uid="{00000000-0004-0000-0000-000094070000}"/>
    <hyperlink ref="F787" r:id="rId1942" xr:uid="{00000000-0004-0000-0000-000095070000}"/>
    <hyperlink ref="F788" r:id="rId1943" xr:uid="{00000000-0004-0000-0000-000096070000}"/>
    <hyperlink ref="F789" r:id="rId1944" xr:uid="{00000000-0004-0000-0000-000097070000}"/>
    <hyperlink ref="F790" r:id="rId1945" xr:uid="{00000000-0004-0000-0000-000098070000}"/>
    <hyperlink ref="F791" r:id="rId1946" xr:uid="{00000000-0004-0000-0000-000099070000}"/>
    <hyperlink ref="F792" r:id="rId1947" xr:uid="{00000000-0004-0000-0000-00009A070000}"/>
    <hyperlink ref="F793" r:id="rId1948" xr:uid="{00000000-0004-0000-0000-00009B070000}"/>
    <hyperlink ref="F794" r:id="rId1949" xr:uid="{00000000-0004-0000-0000-00009C070000}"/>
    <hyperlink ref="F795" r:id="rId1950" xr:uid="{00000000-0004-0000-0000-00009D070000}"/>
    <hyperlink ref="F796" r:id="rId1951" xr:uid="{00000000-0004-0000-0000-00009E070000}"/>
    <hyperlink ref="F797" r:id="rId1952" xr:uid="{00000000-0004-0000-0000-00009F070000}"/>
    <hyperlink ref="F798" r:id="rId1953" xr:uid="{00000000-0004-0000-0000-0000A0070000}"/>
    <hyperlink ref="F799" r:id="rId1954" xr:uid="{00000000-0004-0000-0000-0000A1070000}"/>
    <hyperlink ref="F800" r:id="rId1955" xr:uid="{00000000-0004-0000-0000-0000A2070000}"/>
    <hyperlink ref="F801" r:id="rId1956" xr:uid="{00000000-0004-0000-0000-0000A3070000}"/>
    <hyperlink ref="F802" r:id="rId1957" xr:uid="{00000000-0004-0000-0000-0000A4070000}"/>
    <hyperlink ref="F803" r:id="rId1958" xr:uid="{00000000-0004-0000-0000-0000A5070000}"/>
    <hyperlink ref="F804" r:id="rId1959" xr:uid="{00000000-0004-0000-0000-0000A6070000}"/>
    <hyperlink ref="F805" r:id="rId1960" xr:uid="{00000000-0004-0000-0000-0000A7070000}"/>
    <hyperlink ref="F806" r:id="rId1961" xr:uid="{00000000-0004-0000-0000-0000A8070000}"/>
    <hyperlink ref="F807" r:id="rId1962" xr:uid="{00000000-0004-0000-0000-0000A9070000}"/>
    <hyperlink ref="F808" r:id="rId1963" xr:uid="{00000000-0004-0000-0000-0000AA070000}"/>
    <hyperlink ref="F809" r:id="rId1964" xr:uid="{00000000-0004-0000-0000-0000AB070000}"/>
    <hyperlink ref="F810" r:id="rId1965" xr:uid="{00000000-0004-0000-0000-0000AC070000}"/>
    <hyperlink ref="F811" r:id="rId1966" xr:uid="{00000000-0004-0000-0000-0000AD070000}"/>
    <hyperlink ref="F812" r:id="rId1967" xr:uid="{00000000-0004-0000-0000-0000AE070000}"/>
    <hyperlink ref="F813" r:id="rId1968" xr:uid="{00000000-0004-0000-0000-0000AF070000}"/>
    <hyperlink ref="F814" r:id="rId1969" xr:uid="{00000000-0004-0000-0000-0000B0070000}"/>
    <hyperlink ref="F815" r:id="rId1970" xr:uid="{00000000-0004-0000-0000-0000B1070000}"/>
    <hyperlink ref="F816" r:id="rId1971" xr:uid="{00000000-0004-0000-0000-0000B2070000}"/>
    <hyperlink ref="F817" r:id="rId1972" xr:uid="{00000000-0004-0000-0000-0000B3070000}"/>
    <hyperlink ref="F818" r:id="rId1973" xr:uid="{00000000-0004-0000-0000-0000B4070000}"/>
    <hyperlink ref="F819" r:id="rId1974" xr:uid="{00000000-0004-0000-0000-0000B5070000}"/>
    <hyperlink ref="F820" r:id="rId1975" xr:uid="{00000000-0004-0000-0000-0000B6070000}"/>
    <hyperlink ref="F821" r:id="rId1976" xr:uid="{00000000-0004-0000-0000-0000B7070000}"/>
    <hyperlink ref="F822" r:id="rId1977" xr:uid="{00000000-0004-0000-0000-0000B8070000}"/>
    <hyperlink ref="F823" r:id="rId1978" xr:uid="{00000000-0004-0000-0000-0000B9070000}"/>
    <hyperlink ref="F824" r:id="rId1979" xr:uid="{00000000-0004-0000-0000-0000BA070000}"/>
    <hyperlink ref="F825" r:id="rId1980" xr:uid="{00000000-0004-0000-0000-0000BB070000}"/>
    <hyperlink ref="F826" r:id="rId1981" xr:uid="{00000000-0004-0000-0000-0000BC070000}"/>
    <hyperlink ref="F827" r:id="rId1982" xr:uid="{00000000-0004-0000-0000-0000BD070000}"/>
    <hyperlink ref="F828" r:id="rId1983" xr:uid="{00000000-0004-0000-0000-0000BE070000}"/>
    <hyperlink ref="F829" r:id="rId1984" xr:uid="{00000000-0004-0000-0000-0000BF070000}"/>
    <hyperlink ref="F830" r:id="rId1985" xr:uid="{00000000-0004-0000-0000-0000C0070000}"/>
    <hyperlink ref="F831" r:id="rId1986" xr:uid="{00000000-0004-0000-0000-0000C1070000}"/>
    <hyperlink ref="F832" r:id="rId1987" xr:uid="{00000000-0004-0000-0000-0000C2070000}"/>
    <hyperlink ref="F833" r:id="rId1988" xr:uid="{00000000-0004-0000-0000-0000C3070000}"/>
    <hyperlink ref="F834" r:id="rId1989" xr:uid="{00000000-0004-0000-0000-0000C4070000}"/>
    <hyperlink ref="F835" r:id="rId1990" xr:uid="{00000000-0004-0000-0000-0000C5070000}"/>
    <hyperlink ref="F836" r:id="rId1991" xr:uid="{00000000-0004-0000-0000-0000C6070000}"/>
    <hyperlink ref="F837" r:id="rId1992" xr:uid="{00000000-0004-0000-0000-0000C7070000}"/>
    <hyperlink ref="F838" r:id="rId1993" xr:uid="{00000000-0004-0000-0000-0000C8070000}"/>
    <hyperlink ref="F839" r:id="rId1994" xr:uid="{00000000-0004-0000-0000-0000C9070000}"/>
    <hyperlink ref="F840" r:id="rId1995" xr:uid="{00000000-0004-0000-0000-0000CA070000}"/>
    <hyperlink ref="F841" r:id="rId1996" xr:uid="{00000000-0004-0000-0000-0000CB070000}"/>
    <hyperlink ref="F842" r:id="rId1997" xr:uid="{00000000-0004-0000-0000-0000CC070000}"/>
    <hyperlink ref="F843" r:id="rId1998" xr:uid="{00000000-0004-0000-0000-0000CD070000}"/>
    <hyperlink ref="F844" r:id="rId1999" xr:uid="{00000000-0004-0000-0000-0000CE070000}"/>
    <hyperlink ref="F845" r:id="rId2000" xr:uid="{00000000-0004-0000-0000-0000CF070000}"/>
    <hyperlink ref="F846" r:id="rId2001" xr:uid="{00000000-0004-0000-0000-0000D0070000}"/>
    <hyperlink ref="F847" r:id="rId2002" xr:uid="{00000000-0004-0000-0000-0000D1070000}"/>
    <hyperlink ref="F848" r:id="rId2003" xr:uid="{00000000-0004-0000-0000-0000D2070000}"/>
    <hyperlink ref="F849" r:id="rId2004" xr:uid="{00000000-0004-0000-0000-0000D3070000}"/>
    <hyperlink ref="F850" r:id="rId2005" xr:uid="{00000000-0004-0000-0000-0000D4070000}"/>
    <hyperlink ref="F851" r:id="rId2006" xr:uid="{00000000-0004-0000-0000-0000D5070000}"/>
    <hyperlink ref="F852" r:id="rId2007" xr:uid="{00000000-0004-0000-0000-0000D6070000}"/>
    <hyperlink ref="F853" r:id="rId2008" xr:uid="{00000000-0004-0000-0000-0000D7070000}"/>
    <hyperlink ref="F854" r:id="rId2009" xr:uid="{00000000-0004-0000-0000-0000D8070000}"/>
    <hyperlink ref="F855" r:id="rId2010" xr:uid="{00000000-0004-0000-0000-0000D9070000}"/>
    <hyperlink ref="F856" r:id="rId2011" xr:uid="{00000000-0004-0000-0000-0000DA070000}"/>
    <hyperlink ref="F857" r:id="rId2012" xr:uid="{00000000-0004-0000-0000-0000DB070000}"/>
    <hyperlink ref="F858" r:id="rId2013" xr:uid="{00000000-0004-0000-0000-0000DC070000}"/>
    <hyperlink ref="F859" r:id="rId2014" xr:uid="{00000000-0004-0000-0000-0000DD070000}"/>
    <hyperlink ref="F860" r:id="rId2015" xr:uid="{00000000-0004-0000-0000-0000DE070000}"/>
    <hyperlink ref="F861" r:id="rId2016" xr:uid="{00000000-0004-0000-0000-0000DF070000}"/>
    <hyperlink ref="F862" r:id="rId2017" xr:uid="{00000000-0004-0000-0000-0000E0070000}"/>
    <hyperlink ref="F863" r:id="rId2018" xr:uid="{00000000-0004-0000-0000-0000E1070000}"/>
    <hyperlink ref="F864" r:id="rId2019" xr:uid="{00000000-0004-0000-0000-0000E2070000}"/>
    <hyperlink ref="F865" r:id="rId2020" xr:uid="{00000000-0004-0000-0000-0000E3070000}"/>
    <hyperlink ref="F866" r:id="rId2021" xr:uid="{00000000-0004-0000-0000-0000E4070000}"/>
    <hyperlink ref="F867" r:id="rId2022" xr:uid="{00000000-0004-0000-0000-0000E5070000}"/>
    <hyperlink ref="F868" r:id="rId2023" xr:uid="{00000000-0004-0000-0000-0000E6070000}"/>
    <hyperlink ref="F869" r:id="rId2024" xr:uid="{00000000-0004-0000-0000-0000E7070000}"/>
    <hyperlink ref="F870" r:id="rId2025" xr:uid="{00000000-0004-0000-0000-0000E8070000}"/>
    <hyperlink ref="F871" r:id="rId2026" xr:uid="{00000000-0004-0000-0000-0000E9070000}"/>
    <hyperlink ref="F872" r:id="rId2027" xr:uid="{00000000-0004-0000-0000-0000EA070000}"/>
    <hyperlink ref="F873" r:id="rId2028" xr:uid="{00000000-0004-0000-0000-0000EB070000}"/>
    <hyperlink ref="F874" r:id="rId2029" xr:uid="{00000000-0004-0000-0000-0000EC070000}"/>
    <hyperlink ref="F875" r:id="rId2030" xr:uid="{00000000-0004-0000-0000-0000ED070000}"/>
    <hyperlink ref="F876" r:id="rId2031" xr:uid="{00000000-0004-0000-0000-0000EE070000}"/>
    <hyperlink ref="F877" r:id="rId2032" xr:uid="{00000000-0004-0000-0000-0000EF070000}"/>
    <hyperlink ref="F878" r:id="rId2033" xr:uid="{00000000-0004-0000-0000-0000F0070000}"/>
    <hyperlink ref="F879" r:id="rId2034" xr:uid="{00000000-0004-0000-0000-0000F1070000}"/>
    <hyperlink ref="F880" r:id="rId2035" xr:uid="{00000000-0004-0000-0000-0000F2070000}"/>
    <hyperlink ref="F881" r:id="rId2036" xr:uid="{00000000-0004-0000-0000-0000F3070000}"/>
    <hyperlink ref="F882" r:id="rId2037" xr:uid="{00000000-0004-0000-0000-0000F4070000}"/>
    <hyperlink ref="F883" r:id="rId2038" xr:uid="{00000000-0004-0000-0000-0000F5070000}"/>
    <hyperlink ref="F884" r:id="rId2039" xr:uid="{00000000-0004-0000-0000-0000F6070000}"/>
    <hyperlink ref="F885" r:id="rId2040" xr:uid="{00000000-0004-0000-0000-0000F7070000}"/>
    <hyperlink ref="F886" r:id="rId2041" xr:uid="{00000000-0004-0000-0000-0000F8070000}"/>
    <hyperlink ref="F887" r:id="rId2042" xr:uid="{00000000-0004-0000-0000-0000F9070000}"/>
    <hyperlink ref="F888" r:id="rId2043" xr:uid="{00000000-0004-0000-0000-0000FA070000}"/>
    <hyperlink ref="F889" r:id="rId2044" xr:uid="{00000000-0004-0000-0000-0000FB070000}"/>
    <hyperlink ref="F890" r:id="rId2045" xr:uid="{00000000-0004-0000-0000-0000FC070000}"/>
    <hyperlink ref="F891" r:id="rId2046" xr:uid="{00000000-0004-0000-0000-0000FD070000}"/>
    <hyperlink ref="F892" r:id="rId2047" xr:uid="{00000000-0004-0000-0000-0000FE070000}"/>
    <hyperlink ref="F893" r:id="rId2048" xr:uid="{00000000-0004-0000-0000-0000FF070000}"/>
    <hyperlink ref="F894" r:id="rId2049" xr:uid="{00000000-0004-0000-0000-000000080000}"/>
    <hyperlink ref="F895" r:id="rId2050" xr:uid="{00000000-0004-0000-0000-000001080000}"/>
    <hyperlink ref="F896" r:id="rId2051" xr:uid="{00000000-0004-0000-0000-000002080000}"/>
    <hyperlink ref="F897" r:id="rId2052" xr:uid="{00000000-0004-0000-0000-000003080000}"/>
    <hyperlink ref="F898" r:id="rId2053" xr:uid="{00000000-0004-0000-0000-000004080000}"/>
    <hyperlink ref="F899" r:id="rId2054" xr:uid="{00000000-0004-0000-0000-000005080000}"/>
    <hyperlink ref="F900" r:id="rId2055" xr:uid="{00000000-0004-0000-0000-000006080000}"/>
    <hyperlink ref="F901" r:id="rId2056" xr:uid="{00000000-0004-0000-0000-000007080000}"/>
    <hyperlink ref="F902" r:id="rId2057" xr:uid="{00000000-0004-0000-0000-000008080000}"/>
    <hyperlink ref="F903" r:id="rId2058" xr:uid="{00000000-0004-0000-0000-000009080000}"/>
    <hyperlink ref="F904" r:id="rId2059" xr:uid="{00000000-0004-0000-0000-00000A080000}"/>
    <hyperlink ref="F905" r:id="rId2060" xr:uid="{00000000-0004-0000-0000-00000B080000}"/>
    <hyperlink ref="F906" r:id="rId2061" xr:uid="{00000000-0004-0000-0000-00000C080000}"/>
    <hyperlink ref="F907" r:id="rId2062" xr:uid="{00000000-0004-0000-0000-00000D080000}"/>
    <hyperlink ref="F908" r:id="rId2063" xr:uid="{00000000-0004-0000-0000-00000E080000}"/>
    <hyperlink ref="F909" r:id="rId2064" xr:uid="{00000000-0004-0000-0000-00000F080000}"/>
    <hyperlink ref="F910" r:id="rId2065" xr:uid="{00000000-0004-0000-0000-000010080000}"/>
    <hyperlink ref="F911" r:id="rId2066" xr:uid="{00000000-0004-0000-0000-000011080000}"/>
    <hyperlink ref="F912" r:id="rId2067" xr:uid="{00000000-0004-0000-0000-000012080000}"/>
    <hyperlink ref="F913" r:id="rId2068" xr:uid="{00000000-0004-0000-0000-000013080000}"/>
    <hyperlink ref="F914" r:id="rId2069" xr:uid="{00000000-0004-0000-0000-000014080000}"/>
    <hyperlink ref="F915" r:id="rId2070" xr:uid="{00000000-0004-0000-0000-000015080000}"/>
    <hyperlink ref="F916" r:id="rId2071" xr:uid="{00000000-0004-0000-0000-000016080000}"/>
    <hyperlink ref="F917" r:id="rId2072" xr:uid="{00000000-0004-0000-0000-000017080000}"/>
    <hyperlink ref="F918" r:id="rId2073" xr:uid="{00000000-0004-0000-0000-000018080000}"/>
    <hyperlink ref="F919" r:id="rId2074" xr:uid="{00000000-0004-0000-0000-000019080000}"/>
    <hyperlink ref="F920" r:id="rId2075" xr:uid="{00000000-0004-0000-0000-00001A080000}"/>
    <hyperlink ref="F921" r:id="rId2076" xr:uid="{00000000-0004-0000-0000-00001B080000}"/>
    <hyperlink ref="F922" r:id="rId2077" xr:uid="{00000000-0004-0000-0000-00001C080000}"/>
    <hyperlink ref="F923" r:id="rId2078" xr:uid="{00000000-0004-0000-0000-00001D080000}"/>
    <hyperlink ref="F924" r:id="rId2079" xr:uid="{00000000-0004-0000-0000-00001E080000}"/>
    <hyperlink ref="F925" r:id="rId2080" xr:uid="{00000000-0004-0000-0000-00001F080000}"/>
    <hyperlink ref="F926" r:id="rId2081" xr:uid="{00000000-0004-0000-0000-000020080000}"/>
    <hyperlink ref="F927" r:id="rId2082" xr:uid="{00000000-0004-0000-0000-000021080000}"/>
    <hyperlink ref="F928" r:id="rId2083" xr:uid="{00000000-0004-0000-0000-000022080000}"/>
    <hyperlink ref="F929" r:id="rId2084" xr:uid="{00000000-0004-0000-0000-000023080000}"/>
    <hyperlink ref="F930" r:id="rId2085" xr:uid="{00000000-0004-0000-0000-000024080000}"/>
    <hyperlink ref="F931" r:id="rId2086" xr:uid="{00000000-0004-0000-0000-000025080000}"/>
    <hyperlink ref="F932" r:id="rId2087" xr:uid="{00000000-0004-0000-0000-000026080000}"/>
    <hyperlink ref="F933" r:id="rId2088" xr:uid="{00000000-0004-0000-0000-000027080000}"/>
    <hyperlink ref="F934" r:id="rId2089" xr:uid="{00000000-0004-0000-0000-000028080000}"/>
    <hyperlink ref="F935" r:id="rId2090" xr:uid="{00000000-0004-0000-0000-000029080000}"/>
    <hyperlink ref="F936" r:id="rId2091" xr:uid="{00000000-0004-0000-0000-00002A080000}"/>
    <hyperlink ref="F937" r:id="rId2092" xr:uid="{00000000-0004-0000-0000-00002B080000}"/>
    <hyperlink ref="F938" r:id="rId2093" xr:uid="{00000000-0004-0000-0000-00002C080000}"/>
    <hyperlink ref="F939" r:id="rId2094" xr:uid="{00000000-0004-0000-0000-00002D080000}"/>
    <hyperlink ref="F940" r:id="rId2095" xr:uid="{00000000-0004-0000-0000-00002E080000}"/>
    <hyperlink ref="F941" r:id="rId2096" xr:uid="{00000000-0004-0000-0000-00002F080000}"/>
    <hyperlink ref="F942" r:id="rId2097" xr:uid="{00000000-0004-0000-0000-000030080000}"/>
    <hyperlink ref="F943" r:id="rId2098" xr:uid="{00000000-0004-0000-0000-000031080000}"/>
    <hyperlink ref="F944" r:id="rId2099" xr:uid="{00000000-0004-0000-0000-000032080000}"/>
    <hyperlink ref="F945" r:id="rId2100" xr:uid="{00000000-0004-0000-0000-000033080000}"/>
    <hyperlink ref="F946" r:id="rId2101" xr:uid="{00000000-0004-0000-0000-000034080000}"/>
    <hyperlink ref="F947" r:id="rId2102" xr:uid="{00000000-0004-0000-0000-000035080000}"/>
    <hyperlink ref="F948" r:id="rId2103" xr:uid="{00000000-0004-0000-0000-000036080000}"/>
    <hyperlink ref="F949" r:id="rId2104" xr:uid="{00000000-0004-0000-0000-000037080000}"/>
    <hyperlink ref="F950" r:id="rId2105" xr:uid="{00000000-0004-0000-0000-000038080000}"/>
    <hyperlink ref="F951" r:id="rId2106" xr:uid="{00000000-0004-0000-0000-000039080000}"/>
    <hyperlink ref="F952" r:id="rId2107" xr:uid="{00000000-0004-0000-0000-00003A080000}"/>
    <hyperlink ref="F953" r:id="rId2108" xr:uid="{00000000-0004-0000-0000-00003B080000}"/>
    <hyperlink ref="F954" r:id="rId2109" xr:uid="{00000000-0004-0000-0000-00003C080000}"/>
    <hyperlink ref="F955" r:id="rId2110" xr:uid="{00000000-0004-0000-0000-00003D080000}"/>
    <hyperlink ref="F956" r:id="rId2111" xr:uid="{00000000-0004-0000-0000-00003E080000}"/>
    <hyperlink ref="F957" r:id="rId2112" xr:uid="{00000000-0004-0000-0000-00003F080000}"/>
    <hyperlink ref="F958" r:id="rId2113" xr:uid="{00000000-0004-0000-0000-000040080000}"/>
    <hyperlink ref="F959" r:id="rId2114" xr:uid="{00000000-0004-0000-0000-000041080000}"/>
    <hyperlink ref="F960" r:id="rId2115" xr:uid="{00000000-0004-0000-0000-000042080000}"/>
    <hyperlink ref="F961" r:id="rId2116" xr:uid="{00000000-0004-0000-0000-000043080000}"/>
    <hyperlink ref="F962" r:id="rId2117" xr:uid="{00000000-0004-0000-0000-000044080000}"/>
    <hyperlink ref="F963" r:id="rId2118" xr:uid="{00000000-0004-0000-0000-000045080000}"/>
    <hyperlink ref="F964" r:id="rId2119" xr:uid="{00000000-0004-0000-0000-000046080000}"/>
    <hyperlink ref="F965" r:id="rId2120" xr:uid="{00000000-0004-0000-0000-000047080000}"/>
    <hyperlink ref="F966" r:id="rId2121" xr:uid="{00000000-0004-0000-0000-000048080000}"/>
    <hyperlink ref="F967" r:id="rId2122" xr:uid="{00000000-0004-0000-0000-000049080000}"/>
    <hyperlink ref="F968" r:id="rId2123" xr:uid="{00000000-0004-0000-0000-00004A080000}"/>
    <hyperlink ref="F969" r:id="rId2124" xr:uid="{00000000-0004-0000-0000-00004B080000}"/>
    <hyperlink ref="F970" r:id="rId2125" xr:uid="{00000000-0004-0000-0000-00004C080000}"/>
    <hyperlink ref="F971" r:id="rId2126" xr:uid="{00000000-0004-0000-0000-00004D080000}"/>
    <hyperlink ref="F972" r:id="rId2127" xr:uid="{00000000-0004-0000-0000-00004E080000}"/>
    <hyperlink ref="F973" r:id="rId2128" xr:uid="{00000000-0004-0000-0000-00004F080000}"/>
    <hyperlink ref="F974" r:id="rId2129" xr:uid="{00000000-0004-0000-0000-000050080000}"/>
    <hyperlink ref="F975" r:id="rId2130" xr:uid="{00000000-0004-0000-0000-000051080000}"/>
    <hyperlink ref="F976" r:id="rId2131" xr:uid="{00000000-0004-0000-0000-000052080000}"/>
    <hyperlink ref="F977" r:id="rId2132" xr:uid="{00000000-0004-0000-0000-000053080000}"/>
    <hyperlink ref="F978" r:id="rId2133" xr:uid="{00000000-0004-0000-0000-000054080000}"/>
    <hyperlink ref="F979" r:id="rId2134" xr:uid="{00000000-0004-0000-0000-000055080000}"/>
    <hyperlink ref="F980" r:id="rId2135" xr:uid="{00000000-0004-0000-0000-000056080000}"/>
    <hyperlink ref="F981" r:id="rId2136" xr:uid="{00000000-0004-0000-0000-000057080000}"/>
    <hyperlink ref="F982" r:id="rId2137" xr:uid="{00000000-0004-0000-0000-000058080000}"/>
    <hyperlink ref="F983" r:id="rId2138" xr:uid="{00000000-0004-0000-0000-000059080000}"/>
    <hyperlink ref="F984" r:id="rId2139" xr:uid="{00000000-0004-0000-0000-00005A080000}"/>
    <hyperlink ref="F985" r:id="rId2140" xr:uid="{00000000-0004-0000-0000-00005B080000}"/>
    <hyperlink ref="F986" r:id="rId2141" xr:uid="{00000000-0004-0000-0000-00005C080000}"/>
    <hyperlink ref="F987" r:id="rId2142" xr:uid="{00000000-0004-0000-0000-00005D080000}"/>
    <hyperlink ref="F988" r:id="rId2143" xr:uid="{00000000-0004-0000-0000-00005E080000}"/>
    <hyperlink ref="F989" r:id="rId2144" xr:uid="{00000000-0004-0000-0000-00005F080000}"/>
    <hyperlink ref="F990" r:id="rId2145" xr:uid="{00000000-0004-0000-0000-000060080000}"/>
    <hyperlink ref="F991" r:id="rId2146" xr:uid="{00000000-0004-0000-0000-000061080000}"/>
    <hyperlink ref="F992" r:id="rId2147" xr:uid="{00000000-0004-0000-0000-000062080000}"/>
    <hyperlink ref="F993" r:id="rId2148" xr:uid="{00000000-0004-0000-0000-000063080000}"/>
    <hyperlink ref="F994" r:id="rId2149" xr:uid="{00000000-0004-0000-0000-000064080000}"/>
    <hyperlink ref="F995" r:id="rId2150" xr:uid="{00000000-0004-0000-0000-000065080000}"/>
    <hyperlink ref="F996" r:id="rId2151" xr:uid="{00000000-0004-0000-0000-000066080000}"/>
    <hyperlink ref="F997" r:id="rId2152" xr:uid="{00000000-0004-0000-0000-000067080000}"/>
    <hyperlink ref="F998" r:id="rId2153" xr:uid="{00000000-0004-0000-0000-000068080000}"/>
    <hyperlink ref="F999" r:id="rId2154" xr:uid="{00000000-0004-0000-0000-000069080000}"/>
    <hyperlink ref="F1000" r:id="rId2155" xr:uid="{00000000-0004-0000-0000-00006A080000}"/>
    <hyperlink ref="F1001" r:id="rId2156" xr:uid="{00000000-0004-0000-0000-00006B080000}"/>
    <hyperlink ref="F1002" r:id="rId2157" xr:uid="{00000000-0004-0000-0000-00006C080000}"/>
    <hyperlink ref="F1003" r:id="rId2158" xr:uid="{00000000-0004-0000-0000-00006D080000}"/>
    <hyperlink ref="F1004" r:id="rId2159" xr:uid="{00000000-0004-0000-0000-00006E080000}"/>
    <hyperlink ref="F1005" r:id="rId2160" xr:uid="{00000000-0004-0000-0000-00006F080000}"/>
    <hyperlink ref="F1006" r:id="rId2161" xr:uid="{00000000-0004-0000-0000-000070080000}"/>
    <hyperlink ref="F1007" r:id="rId2162" xr:uid="{00000000-0004-0000-0000-000071080000}"/>
    <hyperlink ref="F1008" r:id="rId2163" xr:uid="{00000000-0004-0000-0000-000072080000}"/>
    <hyperlink ref="F1009" r:id="rId2164" xr:uid="{00000000-0004-0000-0000-000073080000}"/>
    <hyperlink ref="F1010" r:id="rId2165" xr:uid="{00000000-0004-0000-0000-000074080000}"/>
    <hyperlink ref="F1011" r:id="rId2166" xr:uid="{00000000-0004-0000-0000-000075080000}"/>
    <hyperlink ref="F1012" r:id="rId2167" xr:uid="{00000000-0004-0000-0000-000076080000}"/>
    <hyperlink ref="F1013" r:id="rId2168" xr:uid="{00000000-0004-0000-0000-000077080000}"/>
    <hyperlink ref="F1014" r:id="rId2169" xr:uid="{00000000-0004-0000-0000-000078080000}"/>
    <hyperlink ref="F1015" r:id="rId2170" xr:uid="{00000000-0004-0000-0000-000079080000}"/>
    <hyperlink ref="F1016" r:id="rId2171" xr:uid="{00000000-0004-0000-0000-00007A080000}"/>
    <hyperlink ref="F1017" r:id="rId2172" xr:uid="{00000000-0004-0000-0000-00007B080000}"/>
    <hyperlink ref="F1018" r:id="rId2173" xr:uid="{00000000-0004-0000-0000-00007C080000}"/>
    <hyperlink ref="F1019" r:id="rId2174" xr:uid="{00000000-0004-0000-0000-00007D080000}"/>
    <hyperlink ref="F1020" r:id="rId2175" xr:uid="{00000000-0004-0000-0000-00007E080000}"/>
    <hyperlink ref="F1021" r:id="rId2176" xr:uid="{00000000-0004-0000-0000-00007F080000}"/>
    <hyperlink ref="F1022" r:id="rId2177" xr:uid="{00000000-0004-0000-0000-000080080000}"/>
    <hyperlink ref="F1023" r:id="rId2178" xr:uid="{00000000-0004-0000-0000-000081080000}"/>
    <hyperlink ref="F1024" r:id="rId2179" xr:uid="{00000000-0004-0000-0000-000082080000}"/>
    <hyperlink ref="F1025" r:id="rId2180" xr:uid="{00000000-0004-0000-0000-000083080000}"/>
    <hyperlink ref="F1026" r:id="rId2181" xr:uid="{00000000-0004-0000-0000-000084080000}"/>
    <hyperlink ref="F1027" r:id="rId2182" xr:uid="{00000000-0004-0000-0000-000085080000}"/>
    <hyperlink ref="F1028" r:id="rId2183" xr:uid="{00000000-0004-0000-0000-000086080000}"/>
    <hyperlink ref="F1029" r:id="rId2184" xr:uid="{00000000-0004-0000-0000-000087080000}"/>
    <hyperlink ref="F1030" r:id="rId2185" xr:uid="{00000000-0004-0000-0000-000088080000}"/>
    <hyperlink ref="F1031" r:id="rId2186" xr:uid="{00000000-0004-0000-0000-000089080000}"/>
    <hyperlink ref="F1032" r:id="rId2187" xr:uid="{00000000-0004-0000-0000-00008A080000}"/>
    <hyperlink ref="F1033" r:id="rId2188" xr:uid="{00000000-0004-0000-0000-00008B080000}"/>
    <hyperlink ref="F1034" r:id="rId2189" xr:uid="{00000000-0004-0000-0000-00008C080000}"/>
    <hyperlink ref="F1035" r:id="rId2190" xr:uid="{00000000-0004-0000-0000-00008D080000}"/>
    <hyperlink ref="F1036" r:id="rId2191" xr:uid="{00000000-0004-0000-0000-00008E080000}"/>
    <hyperlink ref="F1037" r:id="rId2192" xr:uid="{00000000-0004-0000-0000-00008F080000}"/>
    <hyperlink ref="F1038" r:id="rId2193" xr:uid="{00000000-0004-0000-0000-000090080000}"/>
    <hyperlink ref="F1039" r:id="rId2194" xr:uid="{00000000-0004-0000-0000-000091080000}"/>
    <hyperlink ref="F1040" r:id="rId2195" xr:uid="{00000000-0004-0000-0000-000092080000}"/>
    <hyperlink ref="F1041" r:id="rId2196" xr:uid="{00000000-0004-0000-0000-000093080000}"/>
    <hyperlink ref="F1042" r:id="rId2197" xr:uid="{00000000-0004-0000-0000-000094080000}"/>
    <hyperlink ref="F1043" r:id="rId2198" xr:uid="{00000000-0004-0000-0000-000095080000}"/>
    <hyperlink ref="F1044" r:id="rId2199" xr:uid="{00000000-0004-0000-0000-000096080000}"/>
    <hyperlink ref="F1045" r:id="rId2200" xr:uid="{00000000-0004-0000-0000-000097080000}"/>
    <hyperlink ref="F1046" r:id="rId2201" xr:uid="{00000000-0004-0000-0000-000098080000}"/>
    <hyperlink ref="F1047" r:id="rId2202" xr:uid="{00000000-0004-0000-0000-000099080000}"/>
    <hyperlink ref="F1048" r:id="rId2203" xr:uid="{00000000-0004-0000-0000-00009A080000}"/>
    <hyperlink ref="F1049" r:id="rId2204" xr:uid="{00000000-0004-0000-0000-00009B080000}"/>
    <hyperlink ref="F1050" r:id="rId2205" xr:uid="{00000000-0004-0000-0000-00009C080000}"/>
    <hyperlink ref="F1051" r:id="rId2206" xr:uid="{00000000-0004-0000-0000-00009D080000}"/>
    <hyperlink ref="F1052" r:id="rId2207" xr:uid="{00000000-0004-0000-0000-00009E080000}"/>
    <hyperlink ref="F1053" r:id="rId2208" xr:uid="{00000000-0004-0000-0000-00009F080000}"/>
    <hyperlink ref="F1054" r:id="rId2209" xr:uid="{00000000-0004-0000-0000-0000A0080000}"/>
    <hyperlink ref="F1055" r:id="rId2210" xr:uid="{00000000-0004-0000-0000-0000A1080000}"/>
    <hyperlink ref="F1056" r:id="rId2211" xr:uid="{00000000-0004-0000-0000-0000A2080000}"/>
    <hyperlink ref="F1057" r:id="rId2212" xr:uid="{00000000-0004-0000-0000-0000A3080000}"/>
    <hyperlink ref="F1058" r:id="rId2213" xr:uid="{00000000-0004-0000-0000-0000A4080000}"/>
    <hyperlink ref="F1059" r:id="rId2214" xr:uid="{00000000-0004-0000-0000-0000A5080000}"/>
    <hyperlink ref="F1060" r:id="rId2215" xr:uid="{00000000-0004-0000-0000-0000A6080000}"/>
    <hyperlink ref="F1061" r:id="rId2216" xr:uid="{00000000-0004-0000-0000-0000A7080000}"/>
    <hyperlink ref="F1062" r:id="rId2217" xr:uid="{00000000-0004-0000-0000-0000A8080000}"/>
    <hyperlink ref="F1063" r:id="rId2218" xr:uid="{00000000-0004-0000-0000-0000A9080000}"/>
    <hyperlink ref="F1064" r:id="rId2219" xr:uid="{00000000-0004-0000-0000-0000AA080000}"/>
    <hyperlink ref="F1065" r:id="rId2220" xr:uid="{00000000-0004-0000-0000-0000AB080000}"/>
    <hyperlink ref="F1066" r:id="rId2221" xr:uid="{00000000-0004-0000-0000-0000AC080000}"/>
    <hyperlink ref="F1067" r:id="rId2222" xr:uid="{00000000-0004-0000-0000-0000AD080000}"/>
    <hyperlink ref="F1068" r:id="rId2223" xr:uid="{00000000-0004-0000-0000-0000AE080000}"/>
    <hyperlink ref="F1069" r:id="rId2224" xr:uid="{00000000-0004-0000-0000-0000AF080000}"/>
    <hyperlink ref="F1070" r:id="rId2225" xr:uid="{00000000-0004-0000-0000-0000B0080000}"/>
    <hyperlink ref="F1071" r:id="rId2226" xr:uid="{00000000-0004-0000-0000-0000B1080000}"/>
    <hyperlink ref="F1072" r:id="rId2227" xr:uid="{00000000-0004-0000-0000-0000B2080000}"/>
    <hyperlink ref="F1073" r:id="rId2228" xr:uid="{00000000-0004-0000-0000-0000B3080000}"/>
    <hyperlink ref="F1074" r:id="rId2229" xr:uid="{00000000-0004-0000-0000-0000B4080000}"/>
    <hyperlink ref="F1075" r:id="rId2230" xr:uid="{00000000-0004-0000-0000-0000B5080000}"/>
    <hyperlink ref="F1076" r:id="rId2231" xr:uid="{00000000-0004-0000-0000-0000B6080000}"/>
    <hyperlink ref="F1077" r:id="rId2232" xr:uid="{00000000-0004-0000-0000-0000B7080000}"/>
    <hyperlink ref="F1078" r:id="rId2233" xr:uid="{00000000-0004-0000-0000-0000B8080000}"/>
    <hyperlink ref="F1080" r:id="rId2234" xr:uid="{00000000-0004-0000-0000-0000B9080000}"/>
    <hyperlink ref="F1081" r:id="rId2235" xr:uid="{00000000-0004-0000-0000-0000BA080000}"/>
    <hyperlink ref="F1082" r:id="rId2236" xr:uid="{00000000-0004-0000-0000-0000BB080000}"/>
    <hyperlink ref="F1083" r:id="rId2237" xr:uid="{00000000-0004-0000-0000-0000BC080000}"/>
    <hyperlink ref="F1084" r:id="rId2238" xr:uid="{00000000-0004-0000-0000-0000BD080000}"/>
    <hyperlink ref="F1085" r:id="rId2239" xr:uid="{00000000-0004-0000-0000-0000BE080000}"/>
    <hyperlink ref="F1086" r:id="rId2240" xr:uid="{00000000-0004-0000-0000-0000BF080000}"/>
    <hyperlink ref="F1087" r:id="rId2241" xr:uid="{00000000-0004-0000-0000-0000C0080000}"/>
    <hyperlink ref="F1088" r:id="rId2242" xr:uid="{00000000-0004-0000-0000-0000C1080000}"/>
    <hyperlink ref="F1090" r:id="rId2243" xr:uid="{00000000-0004-0000-0000-0000C2080000}"/>
    <hyperlink ref="F1091" r:id="rId2244" xr:uid="{00000000-0004-0000-0000-0000C3080000}"/>
    <hyperlink ref="F1092" r:id="rId2245" xr:uid="{00000000-0004-0000-0000-0000C4080000}"/>
    <hyperlink ref="F1093" r:id="rId2246" xr:uid="{00000000-0004-0000-0000-0000C5080000}"/>
    <hyperlink ref="F1094" r:id="rId2247" xr:uid="{00000000-0004-0000-0000-0000C6080000}"/>
    <hyperlink ref="F1095" r:id="rId2248" xr:uid="{00000000-0004-0000-0000-0000C7080000}"/>
    <hyperlink ref="F1096" r:id="rId2249" xr:uid="{00000000-0004-0000-0000-0000C8080000}"/>
    <hyperlink ref="F1097" r:id="rId2250" xr:uid="{00000000-0004-0000-0000-0000C9080000}"/>
    <hyperlink ref="F1098" r:id="rId2251" xr:uid="{00000000-0004-0000-0000-0000CA080000}"/>
    <hyperlink ref="F1099" r:id="rId2252" xr:uid="{00000000-0004-0000-0000-0000CB080000}"/>
    <hyperlink ref="F1100" r:id="rId2253" xr:uid="{00000000-0004-0000-0000-0000CC080000}"/>
    <hyperlink ref="F1101" r:id="rId2254" xr:uid="{00000000-0004-0000-0000-0000CD080000}"/>
    <hyperlink ref="F1102" r:id="rId2255" xr:uid="{00000000-0004-0000-0000-0000CE080000}"/>
    <hyperlink ref="F1103" r:id="rId2256" xr:uid="{00000000-0004-0000-0000-0000CF080000}"/>
    <hyperlink ref="F1104" r:id="rId2257" xr:uid="{00000000-0004-0000-0000-0000D0080000}"/>
    <hyperlink ref="F1105" r:id="rId2258" xr:uid="{00000000-0004-0000-0000-0000D1080000}"/>
    <hyperlink ref="F1106" r:id="rId2259" xr:uid="{00000000-0004-0000-0000-0000D2080000}"/>
    <hyperlink ref="F1107" r:id="rId2260" xr:uid="{00000000-0004-0000-0000-0000D3080000}"/>
    <hyperlink ref="F1108" r:id="rId2261" xr:uid="{00000000-0004-0000-0000-0000D4080000}"/>
    <hyperlink ref="F1109" r:id="rId2262" xr:uid="{00000000-0004-0000-0000-0000D5080000}"/>
    <hyperlink ref="F1110" r:id="rId2263" xr:uid="{00000000-0004-0000-0000-0000D6080000}"/>
    <hyperlink ref="F1111" r:id="rId2264" xr:uid="{00000000-0004-0000-0000-0000D7080000}"/>
    <hyperlink ref="F1112" r:id="rId2265" xr:uid="{00000000-0004-0000-0000-0000D8080000}"/>
    <hyperlink ref="F1113" r:id="rId2266" xr:uid="{00000000-0004-0000-0000-0000D9080000}"/>
    <hyperlink ref="F1114" r:id="rId2267" xr:uid="{00000000-0004-0000-0000-0000DA080000}"/>
    <hyperlink ref="F1115" r:id="rId2268" xr:uid="{00000000-0004-0000-0000-0000DB080000}"/>
    <hyperlink ref="F1116" r:id="rId2269" xr:uid="{00000000-0004-0000-0000-0000DC080000}"/>
    <hyperlink ref="F1117" r:id="rId2270" xr:uid="{00000000-0004-0000-0000-0000DD080000}"/>
    <hyperlink ref="F1118" r:id="rId2271" xr:uid="{00000000-0004-0000-0000-0000DE080000}"/>
    <hyperlink ref="F1119" r:id="rId2272" xr:uid="{00000000-0004-0000-0000-0000DF080000}"/>
    <hyperlink ref="F1120" r:id="rId2273" xr:uid="{00000000-0004-0000-0000-0000E0080000}"/>
    <hyperlink ref="F1121" r:id="rId2274" xr:uid="{00000000-0004-0000-0000-0000E1080000}"/>
    <hyperlink ref="F1123" r:id="rId2275" xr:uid="{00000000-0004-0000-0000-0000E2080000}"/>
    <hyperlink ref="F1124" r:id="rId2276" xr:uid="{00000000-0004-0000-0000-0000E3080000}"/>
    <hyperlink ref="F1125" r:id="rId2277" xr:uid="{00000000-0004-0000-0000-0000E4080000}"/>
    <hyperlink ref="F1126" r:id="rId2278" xr:uid="{00000000-0004-0000-0000-0000E5080000}"/>
    <hyperlink ref="F1127" r:id="rId2279" xr:uid="{00000000-0004-0000-0000-0000E6080000}"/>
    <hyperlink ref="F1128" r:id="rId2280" xr:uid="{00000000-0004-0000-0000-0000E7080000}"/>
    <hyperlink ref="F1129" r:id="rId2281" xr:uid="{00000000-0004-0000-0000-0000E8080000}"/>
    <hyperlink ref="F1130" r:id="rId2282" xr:uid="{00000000-0004-0000-0000-0000E9080000}"/>
    <hyperlink ref="F1131" r:id="rId2283" xr:uid="{00000000-0004-0000-0000-0000EA080000}"/>
    <hyperlink ref="F1132" r:id="rId2284" xr:uid="{00000000-0004-0000-0000-0000EB080000}"/>
    <hyperlink ref="F1133" r:id="rId2285" xr:uid="{00000000-0004-0000-0000-0000EC080000}"/>
    <hyperlink ref="F1134" r:id="rId2286" xr:uid="{00000000-0004-0000-0000-0000ED080000}"/>
    <hyperlink ref="F1135" r:id="rId2287" xr:uid="{00000000-0004-0000-0000-0000EE080000}"/>
    <hyperlink ref="F1136" r:id="rId2288" xr:uid="{00000000-0004-0000-0000-0000EF080000}"/>
    <hyperlink ref="F1137" r:id="rId2289" xr:uid="{00000000-0004-0000-0000-0000F0080000}"/>
    <hyperlink ref="F1138" r:id="rId2290" xr:uid="{00000000-0004-0000-0000-0000F1080000}"/>
    <hyperlink ref="F1139" r:id="rId2291" xr:uid="{00000000-0004-0000-0000-0000F2080000}"/>
    <hyperlink ref="F1140" r:id="rId2292" xr:uid="{00000000-0004-0000-0000-0000F3080000}"/>
    <hyperlink ref="F1141" r:id="rId2293" xr:uid="{00000000-0004-0000-0000-0000F4080000}"/>
    <hyperlink ref="F1142" r:id="rId2294" xr:uid="{00000000-0004-0000-0000-0000F5080000}"/>
    <hyperlink ref="F1143" r:id="rId2295" xr:uid="{00000000-0004-0000-0000-0000F6080000}"/>
    <hyperlink ref="F1144" r:id="rId2296" xr:uid="{00000000-0004-0000-0000-0000F7080000}"/>
    <hyperlink ref="F1145" r:id="rId2297" xr:uid="{00000000-0004-0000-0000-0000F8080000}"/>
    <hyperlink ref="F1146" r:id="rId2298" xr:uid="{00000000-0004-0000-0000-0000F9080000}"/>
    <hyperlink ref="F1147" r:id="rId2299" xr:uid="{00000000-0004-0000-0000-0000FA080000}"/>
    <hyperlink ref="F1148" r:id="rId2300" xr:uid="{00000000-0004-0000-0000-0000FB080000}"/>
    <hyperlink ref="F1149" r:id="rId2301" xr:uid="{00000000-0004-0000-0000-0000FC080000}"/>
    <hyperlink ref="F1150" r:id="rId2302" xr:uid="{00000000-0004-0000-0000-0000FD080000}"/>
    <hyperlink ref="F1151" r:id="rId2303" xr:uid="{00000000-0004-0000-0000-0000FE080000}"/>
    <hyperlink ref="F1152" r:id="rId2304" xr:uid="{00000000-0004-0000-0000-0000FF080000}"/>
    <hyperlink ref="F1153" r:id="rId2305" xr:uid="{00000000-0004-0000-0000-000000090000}"/>
    <hyperlink ref="F1154" r:id="rId2306" xr:uid="{00000000-0004-0000-0000-000001090000}"/>
    <hyperlink ref="F1155" r:id="rId2307" xr:uid="{00000000-0004-0000-0000-000002090000}"/>
    <hyperlink ref="F1156" r:id="rId2308" xr:uid="{00000000-0004-0000-0000-000003090000}"/>
    <hyperlink ref="F1157" r:id="rId2309" xr:uid="{00000000-0004-0000-0000-000004090000}"/>
    <hyperlink ref="F1158" r:id="rId2310" xr:uid="{00000000-0004-0000-0000-000005090000}"/>
    <hyperlink ref="F1159" r:id="rId2311" xr:uid="{00000000-0004-0000-0000-000006090000}"/>
    <hyperlink ref="F1160" r:id="rId2312" xr:uid="{00000000-0004-0000-0000-000007090000}"/>
    <hyperlink ref="F1161" r:id="rId2313" xr:uid="{00000000-0004-0000-0000-000008090000}"/>
    <hyperlink ref="F1162" r:id="rId2314" xr:uid="{00000000-0004-0000-0000-000009090000}"/>
    <hyperlink ref="F1163" r:id="rId2315" xr:uid="{00000000-0004-0000-0000-00000A090000}"/>
    <hyperlink ref="F1164" r:id="rId2316" xr:uid="{00000000-0004-0000-0000-00000B090000}"/>
    <hyperlink ref="F1165" r:id="rId2317" xr:uid="{00000000-0004-0000-0000-00000C090000}"/>
    <hyperlink ref="F1166" r:id="rId2318" xr:uid="{00000000-0004-0000-0000-00000D090000}"/>
    <hyperlink ref="F1167" r:id="rId2319" xr:uid="{00000000-0004-0000-0000-00000E090000}"/>
    <hyperlink ref="F1168" r:id="rId2320" xr:uid="{00000000-0004-0000-0000-00000F090000}"/>
    <hyperlink ref="F1169" r:id="rId2321" xr:uid="{00000000-0004-0000-0000-000010090000}"/>
    <hyperlink ref="F1170" r:id="rId2322" xr:uid="{00000000-0004-0000-0000-000011090000}"/>
    <hyperlink ref="F1171" r:id="rId2323" xr:uid="{00000000-0004-0000-0000-000012090000}"/>
    <hyperlink ref="F1172" r:id="rId2324" xr:uid="{00000000-0004-0000-0000-000013090000}"/>
    <hyperlink ref="F1173" r:id="rId2325" xr:uid="{00000000-0004-0000-0000-000014090000}"/>
    <hyperlink ref="F1174" r:id="rId2326" xr:uid="{00000000-0004-0000-0000-000015090000}"/>
    <hyperlink ref="F1176" r:id="rId2327" xr:uid="{00000000-0004-0000-0000-000016090000}"/>
    <hyperlink ref="F1177" r:id="rId2328" xr:uid="{00000000-0004-0000-0000-000017090000}"/>
    <hyperlink ref="F1178" r:id="rId2329" xr:uid="{00000000-0004-0000-0000-000018090000}"/>
    <hyperlink ref="F1179" r:id="rId2330" xr:uid="{00000000-0004-0000-0000-000019090000}"/>
    <hyperlink ref="F1180" r:id="rId2331" xr:uid="{00000000-0004-0000-0000-00001A090000}"/>
    <hyperlink ref="F1183" r:id="rId2332" xr:uid="{00000000-0004-0000-0000-00001B090000}"/>
    <hyperlink ref="F1185" r:id="rId2333" xr:uid="{00000000-0004-0000-0000-00001C090000}"/>
    <hyperlink ref="F1189" r:id="rId2334" xr:uid="{00000000-0004-0000-0000-00001D090000}"/>
    <hyperlink ref="F1191" r:id="rId2335" xr:uid="{00000000-0004-0000-0000-00001E090000}"/>
    <hyperlink ref="F1193" r:id="rId2336" xr:uid="{00000000-0004-0000-0000-00001F090000}"/>
    <hyperlink ref="F1194" r:id="rId2337" xr:uid="{00000000-0004-0000-0000-000020090000}"/>
    <hyperlink ref="F1196" r:id="rId2338" xr:uid="{00000000-0004-0000-0000-000021090000}"/>
    <hyperlink ref="F1198" r:id="rId2339" xr:uid="{00000000-0004-0000-0000-000022090000}"/>
    <hyperlink ref="F1199" r:id="rId2340" xr:uid="{00000000-0004-0000-0000-000023090000}"/>
    <hyperlink ref="F1200" r:id="rId2341" xr:uid="{00000000-0004-0000-0000-000024090000}"/>
    <hyperlink ref="F1202" r:id="rId2342" xr:uid="{00000000-0004-0000-0000-000025090000}"/>
    <hyperlink ref="F1204" r:id="rId2343" xr:uid="{00000000-0004-0000-0000-000026090000}"/>
    <hyperlink ref="F1205" r:id="rId2344" xr:uid="{00000000-0004-0000-0000-000027090000}"/>
    <hyperlink ref="F1206" r:id="rId2345" xr:uid="{00000000-0004-0000-0000-000028090000}"/>
    <hyperlink ref="F1210" r:id="rId2346" xr:uid="{00000000-0004-0000-0000-000029090000}"/>
    <hyperlink ref="F1215" r:id="rId2347" xr:uid="{00000000-0004-0000-0000-00002A090000}"/>
    <hyperlink ref="F1216" r:id="rId2348" xr:uid="{00000000-0004-0000-0000-00002B090000}"/>
    <hyperlink ref="F1217" r:id="rId2349" xr:uid="{00000000-0004-0000-0000-00002C090000}"/>
    <hyperlink ref="F1218" r:id="rId2350" xr:uid="{00000000-0004-0000-0000-00002D090000}"/>
    <hyperlink ref="H384" r:id="rId2351" xr:uid="{00000000-0004-0000-0000-00002E090000}"/>
    <hyperlink ref="H385" r:id="rId2352" xr:uid="{00000000-0004-0000-0000-00002F090000}"/>
    <hyperlink ref="H386" r:id="rId2353" xr:uid="{00000000-0004-0000-0000-000030090000}"/>
    <hyperlink ref="H387" r:id="rId2354" xr:uid="{00000000-0004-0000-0000-000031090000}"/>
    <hyperlink ref="H383" r:id="rId2355" display="22/09/14  奥高尾ウオーク（日影P・高尾山北尾根・5号路・富士見園地・一丁平北側歩道・小仏城山東尾根・446m圏・日影沢キャンプ場）" xr:uid="{00000000-0004-0000-0000-000032090000}"/>
    <hyperlink ref="H382" r:id="rId2356" xr:uid="{00000000-0004-0000-0000-000033090000}"/>
    <hyperlink ref="H381" r:id="rId2357" xr:uid="{00000000-0004-0000-0000-000034090000}"/>
    <hyperlink ref="H380" r:id="rId2358" xr:uid="{00000000-0004-0000-0000-000035090000}"/>
    <hyperlink ref="H379" r:id="rId2359" xr:uid="{00000000-0004-0000-0000-000036090000}"/>
    <hyperlink ref="H378" r:id="rId2360" display="22/09/29  大戸周辺ウオーク（法政大学尾根・権現谷・段木入・山桜のおか・境川源流・城山湖・穴川左岸尾根）" xr:uid="{00000000-0004-0000-0000-000037090000}"/>
    <hyperlink ref="H377" r:id="rId2361" xr:uid="{00000000-0004-0000-0000-000038090000}"/>
    <hyperlink ref="H376" r:id="rId2362" xr:uid="{00000000-0004-0000-0000-000039090000}"/>
    <hyperlink ref="H375" r:id="rId2363" xr:uid="{00000000-0004-0000-0000-00003A090000}"/>
    <hyperlink ref="H374" r:id="rId2364" xr:uid="{00000000-0004-0000-0000-00003B090000}"/>
    <hyperlink ref="H373" r:id="rId2365" xr:uid="{00000000-0004-0000-0000-00003C090000}"/>
    <hyperlink ref="H372" r:id="rId2366" xr:uid="{00000000-0004-0000-0000-00003D090000}"/>
    <hyperlink ref="H371" r:id="rId2367" xr:uid="{00000000-0004-0000-0000-00003E090000}"/>
    <hyperlink ref="H370" r:id="rId2368" xr:uid="{00000000-0004-0000-0000-00003F090000}"/>
    <hyperlink ref="H369" r:id="rId2369" xr:uid="{00000000-0004-0000-0000-000040090000}"/>
    <hyperlink ref="H368" r:id="rId2370" xr:uid="{00000000-0004-0000-0000-000041090000}"/>
    <hyperlink ref="H367" r:id="rId2371" xr:uid="{00000000-0004-0000-0000-000042090000}"/>
    <hyperlink ref="H366" r:id="rId2372" xr:uid="{00000000-0004-0000-0000-000043090000}"/>
    <hyperlink ref="H365" r:id="rId2373" xr:uid="{00000000-0004-0000-0000-000044090000}"/>
    <hyperlink ref="H364" r:id="rId2374" xr:uid="{00000000-0004-0000-0000-000045090000}"/>
    <hyperlink ref="H363" r:id="rId2375" xr:uid="{00000000-0004-0000-0000-000046090000}"/>
    <hyperlink ref="H362" r:id="rId2376" xr:uid="{00000000-0004-0000-0000-000047090000}"/>
    <hyperlink ref="H361" r:id="rId2377" display="22/11/09  飯能ウオーク④（東吾野駅・天覚山・久須美山・多峯主山・天覧山・東吾野駅）" xr:uid="{00000000-0004-0000-0000-000048090000}"/>
    <hyperlink ref="H360" r:id="rId2378" xr:uid="{00000000-0004-0000-0000-000049090000}"/>
    <hyperlink ref="H359" r:id="rId2379" xr:uid="{00000000-0004-0000-0000-00004A090000}"/>
    <hyperlink ref="H358" r:id="rId2380" display="22/11/14  八王子散歩（都立長沼公園・都立平山城址公園・堀之内寺沢里山公園・せせらぎ緑道・都立長池公園）" xr:uid="{00000000-0004-0000-0000-00004B090000}"/>
    <hyperlink ref="H357" r:id="rId2381" display="22/11/17  日の出山（上養沢バス停・ 都道201号十里木御嶽停車場線山道・日の出山・高峰山・築瀬尾根・沢井駅）" xr:uid="{00000000-0004-0000-0000-00004C090000}"/>
    <hyperlink ref="H356" r:id="rId2382" display="22/11/19  高尾ウオーク（穴川左岸尾根・三沢峠・泰光寺山南尾根⤵・西山峠南尾根⤴・三井水源林・中沢山西尾根⤴・中沢林道）" xr:uid="{00000000-0004-0000-0000-00004D090000}"/>
    <hyperlink ref="H355" r:id="rId2383" xr:uid="{00000000-0004-0000-0000-00004E090000}"/>
    <hyperlink ref="H354" r:id="rId2384" xr:uid="{00000000-0004-0000-0000-00004F090000}"/>
    <hyperlink ref="H353" r:id="rId2385" xr:uid="{00000000-0004-0000-0000-000050090000}"/>
    <hyperlink ref="H352" r:id="rId2386" xr:uid="{00000000-0004-0000-0000-000051090000}"/>
    <hyperlink ref="H351" r:id="rId2387" xr:uid="{00000000-0004-0000-0000-000052090000}"/>
    <hyperlink ref="H350" r:id="rId2388" display="22/11/30  八王子城山ウオーク（河原宿大橋・心源院尾根・八王子城山・城山川林道・太鼓曲輪尾根・駒木野・高尾駅）" xr:uid="{00000000-0004-0000-0000-000053090000}"/>
    <hyperlink ref="H349" r:id="rId2389" xr:uid="{00000000-0004-0000-0000-000054090000}"/>
    <hyperlink ref="H348" r:id="rId2390" xr:uid="{00000000-0004-0000-0000-000055090000}"/>
    <hyperlink ref="H347" r:id="rId2391" xr:uid="{00000000-0004-0000-0000-000056090000}"/>
    <hyperlink ref="H346" r:id="rId2392" xr:uid="{00000000-0004-0000-0000-000057090000}"/>
    <hyperlink ref="H345" r:id="rId2393" xr:uid="{00000000-0004-0000-0000-000058090000}"/>
    <hyperlink ref="H344" r:id="rId2394" xr:uid="{00000000-0004-0000-0000-000059090000}"/>
    <hyperlink ref="H343" r:id="rId2395" xr:uid="{00000000-0004-0000-0000-00005A090000}"/>
    <hyperlink ref="H342" r:id="rId2396" display="22/12/17 八王子散歩（七国峠・作ヶ畬歩道・御殿峠・堂了堂跡）" xr:uid="{00000000-0004-0000-0000-00005B090000}"/>
    <hyperlink ref="H341" r:id="rId2397" display="22/12/18 リハビリサイクリング②（谷野街道・東秋川橋・多摩橋・羽村堰・羽村草花丘陵コース）36.7㎞　By AlexMoulton" xr:uid="{00000000-0004-0000-0000-00005C090000}"/>
    <hyperlink ref="F341" r:id="rId2398" xr:uid="{00000000-0004-0000-0000-00005D090000}"/>
    <hyperlink ref="F340" r:id="rId2399" xr:uid="{00000000-0004-0000-0000-00005E090000}"/>
    <hyperlink ref="H340" r:id="rId2400" display="22/12/20 高尾ウオーク（千木良BS・峰尾山・小仏城山・高尾山・稲荷山・高尾山口ST）" xr:uid="{00000000-0004-0000-0000-00005F090000}"/>
    <hyperlink ref="F339" r:id="rId2401" xr:uid="{00000000-0004-0000-0000-000060090000}"/>
    <hyperlink ref="H339" r:id="rId2402" display="22/12/23 八王子・町田ポタリング（小山内裏公園戦車道路・町田市尾根緑道・鶴見川源流地・長池公園・せせらぎ緑道）32.2㎞　By AlexMoulton" xr:uid="{00000000-0004-0000-0000-000061090000}"/>
    <hyperlink ref="F338" r:id="rId2403" xr:uid="{00000000-0004-0000-0000-000062090000}"/>
    <hyperlink ref="H338" r:id="rId2404" display="22/12/27 都立狭山・境緑道サイクリング（浅川CR・多摩川CR・新小金井街道・多摩湖自転車道・多摩大橋通）66.9㎞　By GT-Lts2  " xr:uid="{00000000-0004-0000-0000-000063090000}"/>
    <hyperlink ref="H337" r:id="rId2405" display="22/12/31　多摩ウオーク（南大沢駅・清水入緑地・長池公園・多摩よこやまの道・多摩東公園・京王永山駅）" xr:uid="{00000000-0004-0000-0000-000064090000}"/>
    <hyperlink ref="F337" r:id="rId2406" xr:uid="{00000000-0004-0000-0000-000065090000}"/>
    <hyperlink ref="F336" r:id="rId2407" xr:uid="{00000000-0004-0000-0000-000066090000}"/>
    <hyperlink ref="H336" r:id="rId2408" display="23/01/04　阿蘇神社迄サイクリング（浅川・多摩川・ひよどり山トンネル）51.1㎞　By GT-Lts2  " xr:uid="{00000000-0004-0000-0000-000067090000}"/>
    <hyperlink ref="H335" r:id="rId2409" display="23/01/06　払沢の滝サイクリング（陣馬街道・秋川街道・檜原街道・五日市街道・睦橋通り・奥多摩街道・国道16号）57.7㎞　By GT-Lts2  " xr:uid="{00000000-0004-0000-0000-000068090000}"/>
    <hyperlink ref="F335" r:id="rId2410" xr:uid="{00000000-0004-0000-0000-000069090000}"/>
    <hyperlink ref="H334" r:id="rId2411" xr:uid="{00000000-0004-0000-0000-00006A090000}"/>
    <hyperlink ref="F334" r:id="rId2412" xr:uid="{00000000-0004-0000-0000-00006B090000}"/>
    <hyperlink ref="F333" r:id="rId2413" xr:uid="{00000000-0004-0000-0000-00006C090000}"/>
    <hyperlink ref="H333" r:id="rId2414" xr:uid="{00000000-0004-0000-0000-00006D090000}"/>
    <hyperlink ref="F332" r:id="rId2415" xr:uid="{00000000-0004-0000-0000-00006E090000}"/>
    <hyperlink ref="H332" r:id="rId2416" xr:uid="{00000000-0004-0000-0000-00006F090000}"/>
    <hyperlink ref="F331" r:id="rId2417" xr:uid="{00000000-0004-0000-0000-000070090000}"/>
    <hyperlink ref="H331" r:id="rId2418" display="23/01/13　湖サイクリング（城山湖・津久井湖・尾崎記念館・桂橋・相模湖・大垂水峠）49.1㎞　By GT-Lts2  " xr:uid="{00000000-0004-0000-0000-000071090000}"/>
    <hyperlink ref="F330" r:id="rId2419" xr:uid="{00000000-0004-0000-0000-000072090000}"/>
    <hyperlink ref="H330" r:id="rId2420" display="23/01/19　高尾ウオーク（6号路・高尾林道・大平林道・小仏城山南巻道・小仏峠・景信山東尾根・高尾駅）" xr:uid="{00000000-0004-0000-0000-000073090000}"/>
    <hyperlink ref="F329" r:id="rId2421" xr:uid="{00000000-0004-0000-0000-000074090000}"/>
    <hyperlink ref="H329" r:id="rId2422" xr:uid="{00000000-0004-0000-0000-000075090000}"/>
    <hyperlink ref="F342" r:id="rId2423" xr:uid="{00000000-0004-0000-0000-000076090000}"/>
    <hyperlink ref="F343" r:id="rId2424" xr:uid="{00000000-0004-0000-0000-000077090000}"/>
    <hyperlink ref="F344" r:id="rId2425" xr:uid="{00000000-0004-0000-0000-000078090000}"/>
    <hyperlink ref="F345" r:id="rId2426" xr:uid="{00000000-0004-0000-0000-000079090000}"/>
    <hyperlink ref="F346" r:id="rId2427" xr:uid="{00000000-0004-0000-0000-00007A090000}"/>
    <hyperlink ref="F347" r:id="rId2428" xr:uid="{00000000-0004-0000-0000-00007B090000}"/>
    <hyperlink ref="F348" r:id="rId2429" xr:uid="{00000000-0004-0000-0000-00007C090000}"/>
    <hyperlink ref="F349" r:id="rId2430" xr:uid="{00000000-0004-0000-0000-00007D090000}"/>
    <hyperlink ref="F350" r:id="rId2431" xr:uid="{00000000-0004-0000-0000-00007E090000}"/>
    <hyperlink ref="F351" r:id="rId2432" xr:uid="{00000000-0004-0000-0000-00007F090000}"/>
    <hyperlink ref="F352" r:id="rId2433" xr:uid="{00000000-0004-0000-0000-000080090000}"/>
    <hyperlink ref="F353" r:id="rId2434" xr:uid="{00000000-0004-0000-0000-000081090000}"/>
    <hyperlink ref="F354" r:id="rId2435" xr:uid="{00000000-0004-0000-0000-000082090000}"/>
    <hyperlink ref="F355" r:id="rId2436" xr:uid="{00000000-0004-0000-0000-000083090000}"/>
    <hyperlink ref="F356" r:id="rId2437" xr:uid="{00000000-0004-0000-0000-000084090000}"/>
    <hyperlink ref="F357" r:id="rId2438" xr:uid="{00000000-0004-0000-0000-000085090000}"/>
    <hyperlink ref="F358" r:id="rId2439" xr:uid="{00000000-0004-0000-0000-000086090000}"/>
    <hyperlink ref="F359" r:id="rId2440" xr:uid="{00000000-0004-0000-0000-000087090000}"/>
    <hyperlink ref="F360" r:id="rId2441" xr:uid="{00000000-0004-0000-0000-000088090000}"/>
    <hyperlink ref="F361" r:id="rId2442" xr:uid="{00000000-0004-0000-0000-000089090000}"/>
    <hyperlink ref="F362" r:id="rId2443" xr:uid="{00000000-0004-0000-0000-00008A090000}"/>
    <hyperlink ref="F363" r:id="rId2444" xr:uid="{00000000-0004-0000-0000-00008B090000}"/>
    <hyperlink ref="F364" r:id="rId2445" xr:uid="{00000000-0004-0000-0000-00008C090000}"/>
    <hyperlink ref="F365" r:id="rId2446" xr:uid="{00000000-0004-0000-0000-00008D090000}"/>
    <hyperlink ref="F366" r:id="rId2447" xr:uid="{00000000-0004-0000-0000-00008E090000}"/>
    <hyperlink ref="F367" r:id="rId2448" xr:uid="{00000000-0004-0000-0000-00008F090000}"/>
    <hyperlink ref="F368" r:id="rId2449" xr:uid="{00000000-0004-0000-0000-000090090000}"/>
    <hyperlink ref="F369" r:id="rId2450" xr:uid="{00000000-0004-0000-0000-000091090000}"/>
    <hyperlink ref="F370" r:id="rId2451" xr:uid="{00000000-0004-0000-0000-000092090000}"/>
    <hyperlink ref="F371" r:id="rId2452" xr:uid="{00000000-0004-0000-0000-000093090000}"/>
    <hyperlink ref="F372" r:id="rId2453" xr:uid="{00000000-0004-0000-0000-000094090000}"/>
    <hyperlink ref="F373" r:id="rId2454" xr:uid="{00000000-0004-0000-0000-000095090000}"/>
    <hyperlink ref="F374" r:id="rId2455" xr:uid="{00000000-0004-0000-0000-000096090000}"/>
    <hyperlink ref="F375" r:id="rId2456" xr:uid="{00000000-0004-0000-0000-000097090000}"/>
    <hyperlink ref="F376" r:id="rId2457" xr:uid="{00000000-0004-0000-0000-000098090000}"/>
    <hyperlink ref="F377" r:id="rId2458" xr:uid="{00000000-0004-0000-0000-000099090000}"/>
    <hyperlink ref="F379" r:id="rId2459" xr:uid="{00000000-0004-0000-0000-00009A090000}"/>
    <hyperlink ref="F380" r:id="rId2460" xr:uid="{00000000-0004-0000-0000-00009B090000}"/>
    <hyperlink ref="F381" r:id="rId2461" xr:uid="{00000000-0004-0000-0000-00009C090000}"/>
    <hyperlink ref="F382" r:id="rId2462" xr:uid="{00000000-0004-0000-0000-00009D090000}"/>
    <hyperlink ref="F383" r:id="rId2463" xr:uid="{00000000-0004-0000-0000-00009E090000}"/>
    <hyperlink ref="F384" r:id="rId2464" xr:uid="{00000000-0004-0000-0000-00009F090000}"/>
    <hyperlink ref="F385" r:id="rId2465" xr:uid="{00000000-0004-0000-0000-0000A0090000}"/>
    <hyperlink ref="F386" r:id="rId2466" xr:uid="{00000000-0004-0000-0000-0000A1090000}"/>
    <hyperlink ref="F387" r:id="rId2467" xr:uid="{00000000-0004-0000-0000-0000A2090000}"/>
    <hyperlink ref="F388" r:id="rId2468" xr:uid="{00000000-0004-0000-0000-0000A3090000}"/>
    <hyperlink ref="H328" r:id="rId2469" xr:uid="{00000000-0004-0000-0000-0000A4090000}"/>
    <hyperlink ref="F328" r:id="rId2470" xr:uid="{00000000-0004-0000-0000-0000A5090000}"/>
    <hyperlink ref="F441" r:id="rId2471" xr:uid="{00000000-0004-0000-0000-0000A6090000}"/>
    <hyperlink ref="H327" r:id="rId2472" xr:uid="{00000000-0004-0000-0000-0000A7090000}"/>
    <hyperlink ref="F327" r:id="rId2473" xr:uid="{00000000-0004-0000-0000-0000A8090000}"/>
    <hyperlink ref="H326" r:id="rId2474" xr:uid="{00000000-0004-0000-0000-0000A9090000}"/>
    <hyperlink ref="F326" r:id="rId2475" xr:uid="{00000000-0004-0000-0000-0000AA090000}"/>
    <hyperlink ref="H325" r:id="rId2476" display="23/03/27　日影P・矢倉沢・富士見台・狐塚峠・ザリクボ・景信山東尾根日影P・矢倉沢・富士見台・狐塚峠・ザリクボ・景信山東尾根" xr:uid="{00000000-0004-0000-0000-0000AB090000}"/>
    <hyperlink ref="F325" r:id="rId2477" xr:uid="{00000000-0004-0000-0000-0000AC090000}"/>
    <hyperlink ref="H324" r:id="rId2478" display="23/03/29　多摩大橋通り・多摩湖CR・狭山境緑道・新武蔵境通り・東八道路・国道20号 64.3㎞ By Raleigh" xr:uid="{00000000-0004-0000-0000-0000AD090000}"/>
    <hyperlink ref="F324" r:id="rId2479" xr:uid="{00000000-0004-0000-0000-0000AE090000}"/>
    <hyperlink ref="H323" r:id="rId2480" xr:uid="{00000000-0004-0000-0000-0000AF090000}"/>
    <hyperlink ref="F323" r:id="rId2481" xr:uid="{00000000-0004-0000-0000-0000B0090000}"/>
    <hyperlink ref="H322" r:id="rId2482" xr:uid="{00000000-0004-0000-0000-0000B1090000}"/>
    <hyperlink ref="F322" r:id="rId2483" xr:uid="{00000000-0004-0000-0000-0000B2090000}"/>
    <hyperlink ref="H321" r:id="rId2484" display="23/04/09　津久井城山辺ウオーク（法政BS・穴川左岸尾根・峯の薬師・三井大橋・津久井城山・馬込登山口・法政BS）" xr:uid="{00000000-0004-0000-0000-0000B3090000}"/>
    <hyperlink ref="F321" r:id="rId2485" xr:uid="{00000000-0004-0000-0000-0000B4090000}"/>
    <hyperlink ref="H320" r:id="rId2486" xr:uid="{00000000-0004-0000-0000-0000B5090000}"/>
    <hyperlink ref="F320" r:id="rId2487" xr:uid="{00000000-0004-0000-0000-0000B6090000}"/>
    <hyperlink ref="H319" r:id="rId2488" display="23/04/19　20230419阿蘇神社まで（多摩大橋通り・多摩川CR・滝山街道・高尾街道）41.2㎞ By Raleigh20230419阿蘇神社まで（多摩大橋通り・多摩川CR・滝山街道・高尾街道）41.2㎞ By Raleigh" xr:uid="{00000000-0004-0000-0000-0000B7090000}"/>
    <hyperlink ref="F319" r:id="rId2489" xr:uid="{00000000-0004-0000-0000-0000B8090000}"/>
    <hyperlink ref="H318" r:id="rId2490" xr:uid="{00000000-0004-0000-0000-0000B9090000}"/>
    <hyperlink ref="F318" r:id="rId2491" xr:uid="{00000000-0004-0000-0000-0000BA090000}"/>
    <hyperlink ref="H317" r:id="rId2492" xr:uid="{00000000-0004-0000-0000-0000BB090000}"/>
    <hyperlink ref="F317" r:id="rId2493" xr:uid="{00000000-0004-0000-0000-0000BC090000}"/>
    <hyperlink ref="H316" r:id="rId2494" display="23/04/25　静かな高尾散歩（こんぴら山・320m圏・蛇滝左岸・522m圏・４号路・病院裏口）" xr:uid="{00000000-0004-0000-0000-0000BD090000}"/>
    <hyperlink ref="F316" r:id="rId2495" xr:uid="{00000000-0004-0000-0000-0000BE090000}"/>
    <hyperlink ref="F315" r:id="rId2496" xr:uid="{00000000-0004-0000-0000-0000BF090000}"/>
    <hyperlink ref="H315" r:id="rId2497" xr:uid="{00000000-0004-0000-0000-0000C0090000}"/>
    <hyperlink ref="F314" r:id="rId2498" xr:uid="{00000000-0004-0000-0000-0000C1090000}"/>
    <hyperlink ref="H314" r:id="rId2499" display="23/04/29　老妻と散歩（上大船BS・七国峠・造形大学・みなみの駅BS）老妻と散歩（上大船BS・七国峠・造形大学・みなみの駅BS）" xr:uid="{00000000-0004-0000-0000-0000C2090000}"/>
    <hyperlink ref="F313" r:id="rId2500" xr:uid="{00000000-0004-0000-0000-0000C3090000}"/>
    <hyperlink ref="H313" r:id="rId2501" xr:uid="{00000000-0004-0000-0000-0000C4090000}"/>
    <hyperlink ref="H312" r:id="rId2502" display="23/05/04　多摩よこやまの道ウオーク（南大沢St・清水入緑地・長池公園・多摩横山の道・多摩東公園Bs）" xr:uid="{00000000-0004-0000-0000-0000C5090000}"/>
    <hyperlink ref="F312" r:id="rId2503" xr:uid="{00000000-0004-0000-0000-0000C6090000}"/>
    <hyperlink ref="F311" r:id="rId2504" xr:uid="{00000000-0004-0000-0000-0000C7090000}"/>
    <hyperlink ref="H311" r:id="rId2505" display="23/05/05　多摩湖まで（多摩大橋通り・多摩湖CR周回・野山北公園自転車道・国道16号・ひよどり山トンネ多摩湖まで（多摩大橋通り・多摩湖CR周回・野山北公園自転車道・国道16号・ひよどり山トンネル）52.77km By Raleigh" xr:uid="{00000000-0004-0000-0000-0000C8090000}"/>
    <hyperlink ref="F378" r:id="rId2506" xr:uid="{00000000-0004-0000-0000-0000C9090000}"/>
    <hyperlink ref="F310" r:id="rId2507" xr:uid="{00000000-0004-0000-0000-0000CA090000}"/>
    <hyperlink ref="H310" r:id="rId2508" xr:uid="{00000000-0004-0000-0000-0000CB090000}"/>
    <hyperlink ref="F309" r:id="rId2509" xr:uid="{00000000-0004-0000-0000-0000CC090000}"/>
    <hyperlink ref="H309" r:id="rId2510" xr:uid="{00000000-0004-0000-0000-0000CD090000}"/>
    <hyperlink ref="F307" r:id="rId2511" xr:uid="{00000000-0004-0000-0000-0000CE090000}"/>
    <hyperlink ref="F308" r:id="rId2512" xr:uid="{00000000-0004-0000-0000-0000CF090000}"/>
    <hyperlink ref="H308" r:id="rId2513" xr:uid="{00000000-0004-0000-0000-0000D0090000}"/>
    <hyperlink ref="H307" r:id="rId2514" xr:uid="{00000000-0004-0000-0000-0000D1090000}"/>
    <hyperlink ref="F306" r:id="rId2515" xr:uid="{00000000-0004-0000-0000-0000D2090000}"/>
    <hyperlink ref="H306" r:id="rId2516" xr:uid="{00000000-0004-0000-0000-0000D3090000}"/>
    <hyperlink ref="H305" r:id="rId2517" xr:uid="{00000000-0004-0000-0000-0000D4090000}"/>
    <hyperlink ref="F305" r:id="rId2518" xr:uid="{00000000-0004-0000-0000-0000D5090000}"/>
    <hyperlink ref="F304" r:id="rId2519" xr:uid="{00000000-0004-0000-0000-0000D6090000}"/>
    <hyperlink ref="H304" r:id="rId2520" xr:uid="{00000000-0004-0000-0000-0000D7090000}"/>
    <hyperlink ref="F303" r:id="rId2521" xr:uid="{00000000-0004-0000-0000-0000D8090000}"/>
    <hyperlink ref="H303" r:id="rId2522" xr:uid="{00000000-0004-0000-0000-0000D9090000}"/>
    <hyperlink ref="H302" r:id="rId2523" display="23/05/27　八王子ウオーク（北野駅から浅川沿いに）" xr:uid="{00000000-0004-0000-0000-0000DA090000}"/>
    <hyperlink ref="F302" r:id="rId2524" xr:uid="{00000000-0004-0000-0000-0000DB090000}"/>
    <hyperlink ref="F301" r:id="rId2525" xr:uid="{00000000-0004-0000-0000-0000DC090000}"/>
    <hyperlink ref="H301" r:id="rId2526" xr:uid="{00000000-0004-0000-0000-0000DD090000}"/>
    <hyperlink ref="F300" r:id="rId2527" xr:uid="{00000000-0004-0000-0000-0000DE090000}"/>
    <hyperlink ref="H300" r:id="rId2528" xr:uid="{00000000-0004-0000-0000-0000DF090000}"/>
    <hyperlink ref="F299" r:id="rId2529" xr:uid="{00000000-0004-0000-0000-0000E0090000}"/>
    <hyperlink ref="H299" r:id="rId2530" xr:uid="{00000000-0004-0000-0000-0000E1090000}"/>
    <hyperlink ref="F298" r:id="rId2531" xr:uid="{00000000-0004-0000-0000-0000E2090000}"/>
    <hyperlink ref="H298" r:id="rId2532" xr:uid="{00000000-0004-0000-0000-0000E3090000}"/>
    <hyperlink ref="F297" r:id="rId2533" xr:uid="{00000000-0004-0000-0000-0000E4090000}"/>
    <hyperlink ref="H297" r:id="rId2534" display="23/06/07  小仏城山ピストン（病院裏・3号路・南北作業道・城山南西VR・大平林道４号路・琵小仏城山ピストン（病院裏・3号路・南北作業道・城山南西VR・大平林道４号路・琵琶滝）" xr:uid="{00000000-0004-0000-0000-0000E5090000}"/>
    <hyperlink ref="F296" r:id="rId2535" xr:uid="{00000000-0004-0000-0000-0000E6090000}"/>
    <hyperlink ref="H296" r:id="rId2536" xr:uid="{00000000-0004-0000-0000-0000E7090000}"/>
    <hyperlink ref="F295" r:id="rId2537" xr:uid="{00000000-0004-0000-0000-0000E8090000}"/>
    <hyperlink ref="H295" r:id="rId2538" xr:uid="{00000000-0004-0000-0000-0000E9090000}"/>
    <hyperlink ref="F294" r:id="rId2539" xr:uid="{00000000-0004-0000-0000-0000EA090000}"/>
    <hyperlink ref="H294" r:id="rId2540" xr:uid="{00000000-0004-0000-0000-0000EB090000}"/>
    <hyperlink ref="H293" r:id="rId2541" xr:uid="{00000000-0004-0000-0000-0000EC090000}"/>
    <hyperlink ref="F293" r:id="rId2542" xr:uid="{00000000-0004-0000-0000-0000ED090000}"/>
    <hyperlink ref="F292" r:id="rId2543" xr:uid="{00000000-0004-0000-0000-0000EE090000}"/>
    <hyperlink ref="H292" r:id="rId2544" xr:uid="{00000000-0004-0000-0000-0000EF090000}"/>
    <hyperlink ref="F291" r:id="rId2545" xr:uid="{00000000-0004-0000-0000-0000F0090000}"/>
    <hyperlink ref="H291" r:id="rId2546" xr:uid="{00000000-0004-0000-0000-0000F1090000}"/>
    <hyperlink ref="F290" r:id="rId2547" xr:uid="{00000000-0004-0000-0000-0000F2090000}"/>
    <hyperlink ref="H290" r:id="rId2548" xr:uid="{00000000-0004-0000-0000-0000F3090000}"/>
    <hyperlink ref="F289" r:id="rId2549" xr:uid="{00000000-0004-0000-0000-0000F4090000}"/>
    <hyperlink ref="H289" r:id="rId2550" xr:uid="{00000000-0004-0000-0000-0000F5090000}"/>
    <hyperlink ref="F288" r:id="rId2551" xr:uid="{00000000-0004-0000-0000-0000F6090000}"/>
    <hyperlink ref="H288" r:id="rId2552" display="23/07/03  小下沢辺ウオーク（ヤグラ沢・富士見台・高ドッケ・板当山・ザリクボ・大久保山・478m圏峰）" xr:uid="{00000000-0004-0000-0000-0000F7090000}"/>
    <hyperlink ref="F287" r:id="rId2553" xr:uid="{00000000-0004-0000-0000-0000F8090000}"/>
    <hyperlink ref="H287" r:id="rId2554" xr:uid="{00000000-0004-0000-0000-0000F9090000}"/>
    <hyperlink ref="F286" r:id="rId2555" xr:uid="{00000000-0004-0000-0000-0000FA090000}"/>
    <hyperlink ref="H286" r:id="rId2556" display="23/07/06  品川通りウオーク（府中大國魂神社・飛田給駅・鶴川街道交差点・狛江駅・野川新井橋・大蔵運動場）" xr:uid="{00000000-0004-0000-0000-0000FB090000}"/>
    <hyperlink ref="F285" r:id="rId2557" xr:uid="{00000000-0004-0000-0000-0000FC090000}"/>
    <hyperlink ref="H285" r:id="rId2558" xr:uid="{00000000-0004-0000-0000-0000FD090000}"/>
    <hyperlink ref="F284" r:id="rId2559" xr:uid="{00000000-0004-0000-0000-0000FE090000}"/>
    <hyperlink ref="H284" r:id="rId2560" xr:uid="{00000000-0004-0000-0000-0000FF090000}"/>
    <hyperlink ref="F283" r:id="rId2561" xr:uid="{00000000-0004-0000-0000-0000000A0000}"/>
    <hyperlink ref="H283" r:id="rId2562" xr:uid="{00000000-0004-0000-0000-0000010A0000}"/>
    <hyperlink ref="F282" r:id="rId2563" xr:uid="{00000000-0004-0000-0000-0000020A0000}"/>
    <hyperlink ref="H282" r:id="rId2564" xr:uid="{00000000-0004-0000-0000-0000030A0000}"/>
    <hyperlink ref="F281" r:id="rId2565" xr:uid="{00000000-0004-0000-0000-0000040A0000}"/>
    <hyperlink ref="H281" r:id="rId2566" xr:uid="{00000000-0004-0000-0000-0000050A0000}"/>
    <hyperlink ref="F280" r:id="rId2567" xr:uid="{00000000-0004-0000-0000-0000060A0000}"/>
    <hyperlink ref="H280" r:id="rId2568" xr:uid="{00000000-0004-0000-0000-0000070A0000}"/>
    <hyperlink ref="F279" r:id="rId2569" xr:uid="{00000000-0004-0000-0000-0000080A0000}"/>
    <hyperlink ref="H279" r:id="rId2570" xr:uid="{00000000-0004-0000-0000-0000090A0000}"/>
    <hyperlink ref="H278" r:id="rId2571" display="23/07/24  雲取山ピストン（丹波山村村営駐車場・ブナ坂・ヨモギノ頭・小雲取山・雲取山）" xr:uid="{00000000-0004-0000-0000-00000A0A0000}"/>
    <hyperlink ref="F278" r:id="rId2572" xr:uid="{00000000-0004-0000-0000-00000B0A0000}"/>
    <hyperlink ref="H277" r:id="rId2573" xr:uid="{00000000-0004-0000-0000-00000C0A0000}"/>
    <hyperlink ref="F277" r:id="rId2574" xr:uid="{00000000-0004-0000-0000-00000D0A0000}"/>
    <hyperlink ref="H276" r:id="rId2575" xr:uid="{00000000-0004-0000-0000-00000E0A0000}"/>
    <hyperlink ref="F276" r:id="rId2576" xr:uid="{00000000-0004-0000-0000-00000F0A0000}"/>
    <hyperlink ref="H275" r:id="rId2577" xr:uid="{00000000-0004-0000-0000-0000100A0000}"/>
    <hyperlink ref="F275" r:id="rId2578" xr:uid="{00000000-0004-0000-0000-0000110A0000}"/>
    <hyperlink ref="F274" r:id="rId2579" xr:uid="{00000000-0004-0000-0000-0000120A0000}"/>
    <hyperlink ref="H274" r:id="rId2580" xr:uid="{00000000-0004-0000-0000-0000130A0000}"/>
    <hyperlink ref="F273" r:id="rId2581" xr:uid="{00000000-0004-0000-0000-0000140A0000}"/>
    <hyperlink ref="H273" r:id="rId2582" xr:uid="{00000000-0004-0000-0000-0000150A0000}"/>
    <hyperlink ref="H272" r:id="rId2583" xr:uid="{00000000-0004-0000-0000-0000160A0000}"/>
    <hyperlink ref="F272" r:id="rId2584" xr:uid="{00000000-0004-0000-0000-0000170A0000}"/>
    <hyperlink ref="H271" r:id="rId2585" xr:uid="{00000000-0004-0000-0000-0000180A0000}"/>
    <hyperlink ref="F271" r:id="rId2586" xr:uid="{00000000-0004-0000-0000-0000190A0000}"/>
    <hyperlink ref="H270" r:id="rId2587" xr:uid="{00000000-0004-0000-0000-00001A0A0000}"/>
    <hyperlink ref="F270" r:id="rId2588" xr:uid="{00000000-0004-0000-0000-00001B0A0000}"/>
    <hyperlink ref="F269" r:id="rId2589" xr:uid="{00000000-0004-0000-0000-00001C0A0000}"/>
    <hyperlink ref="H269" r:id="rId2590" xr:uid="{00000000-0004-0000-0000-00001D0A0000}"/>
    <hyperlink ref="F268" r:id="rId2591" xr:uid="{00000000-0004-0000-0000-00001E0A0000}"/>
    <hyperlink ref="H268" r:id="rId2592" xr:uid="{00000000-0004-0000-0000-00001F0A0000}"/>
    <hyperlink ref="F267" r:id="rId2593" xr:uid="{00000000-0004-0000-0000-0000200A0000}"/>
    <hyperlink ref="H267" r:id="rId2594" xr:uid="{00000000-0004-0000-0000-0000210A0000}"/>
    <hyperlink ref="F266" r:id="rId2595" xr:uid="{00000000-0004-0000-0000-0000220A0000}"/>
    <hyperlink ref="H266" r:id="rId2596" xr:uid="{00000000-0004-0000-0000-0000230A0000}"/>
    <hyperlink ref="F265" r:id="rId2597" xr:uid="{00000000-0004-0000-0000-0000240A0000}"/>
    <hyperlink ref="H265" r:id="rId2598" xr:uid="{00000000-0004-0000-0000-0000250A0000}"/>
    <hyperlink ref="F264" r:id="rId2599" xr:uid="{00000000-0004-0000-0000-0000260A0000}"/>
    <hyperlink ref="H264" r:id="rId2600" xr:uid="{00000000-0004-0000-0000-0000270A0000}"/>
    <hyperlink ref="F263" r:id="rId2601" xr:uid="{00000000-0004-0000-0000-0000280A0000}"/>
    <hyperlink ref="H263" r:id="rId2602" display="23/08/29  御岳山辺ウオーク（養沢神社・サルギ尾根・介場峠・鍋割山・奥の院峰～御嶽駅）" xr:uid="{00000000-0004-0000-0000-0000290A0000}"/>
    <hyperlink ref="F262" r:id="rId2603" xr:uid="{00000000-0004-0000-0000-00002A0A0000}"/>
    <hyperlink ref="H262" r:id="rId2604" xr:uid="{00000000-0004-0000-0000-00002B0A0000}"/>
    <hyperlink ref="F261" r:id="rId2605" xr:uid="{00000000-0004-0000-0000-00002C0A0000}"/>
    <hyperlink ref="H261" r:id="rId2606" display="23/08/31  醍醐林道水場迄（松枝橋・浅川右岸CR・陣馬街道・醍醐林道・水場）40.7km By Raleigh" xr:uid="{00000000-0004-0000-0000-00002D0A0000}"/>
    <hyperlink ref="F260" r:id="rId2607" xr:uid="{00000000-0004-0000-0000-00002E0A0000}"/>
    <hyperlink ref="H260" r:id="rId2608" xr:uid="{00000000-0004-0000-0000-00002F0A0000}"/>
    <hyperlink ref="F259" r:id="rId2609" xr:uid="{00000000-0004-0000-0000-0000300A0000}"/>
    <hyperlink ref="H259" r:id="rId2610" xr:uid="{00000000-0004-0000-0000-0000310A0000}"/>
    <hyperlink ref="F258" r:id="rId2611" xr:uid="{00000000-0004-0000-0000-0000320A0000}"/>
    <hyperlink ref="H258" r:id="rId2612" xr:uid="{00000000-0004-0000-0000-0000330A0000}"/>
    <hyperlink ref="F257" r:id="rId2613" xr:uid="{00000000-0004-0000-0000-0000340A0000}"/>
    <hyperlink ref="H257" r:id="rId2614" xr:uid="{00000000-0004-0000-0000-0000350A0000}"/>
    <hyperlink ref="F256" r:id="rId2615" xr:uid="{00000000-0004-0000-0000-0000360A0000}"/>
    <hyperlink ref="H256" r:id="rId2616" xr:uid="{00000000-0004-0000-0000-0000370A0000}"/>
    <hyperlink ref="F255" r:id="rId2617" xr:uid="{00000000-0004-0000-0000-0000380A0000}"/>
    <hyperlink ref="H255" r:id="rId2618" xr:uid="{00000000-0004-0000-0000-0000390A0000}"/>
    <hyperlink ref="F254" r:id="rId2619" xr:uid="{00000000-0004-0000-0000-00003A0A0000}"/>
    <hyperlink ref="H254" r:id="rId2620" xr:uid="{00000000-0004-0000-0000-00003B0A0000}"/>
    <hyperlink ref="F253" r:id="rId2621" xr:uid="{00000000-0004-0000-0000-00003C0A0000}"/>
    <hyperlink ref="H253" r:id="rId2622" xr:uid="{00000000-0004-0000-0000-00003D0A0000}"/>
    <hyperlink ref="F252" r:id="rId2623" xr:uid="{00000000-0004-0000-0000-00003E0A0000}"/>
    <hyperlink ref="H252" r:id="rId2624" xr:uid="{00000000-0004-0000-0000-00003F0A0000}"/>
    <hyperlink ref="F251" r:id="rId2625" xr:uid="{00000000-0004-0000-0000-0000400A0000}"/>
    <hyperlink ref="H251" r:id="rId2626" xr:uid="{00000000-0004-0000-0000-0000410A0000}"/>
    <hyperlink ref="H250" r:id="rId2627" xr:uid="{00000000-0004-0000-0000-0000420A0000}"/>
    <hyperlink ref="F250" r:id="rId2628" xr:uid="{00000000-0004-0000-0000-0000430A0000}"/>
    <hyperlink ref="F249" r:id="rId2629" xr:uid="{00000000-0004-0000-0000-0000440A0000}"/>
    <hyperlink ref="H249" r:id="rId2630" xr:uid="{00000000-0004-0000-0000-0000450A0000}"/>
    <hyperlink ref="F248" r:id="rId2631" xr:uid="{00000000-0004-0000-0000-0000460A0000}"/>
    <hyperlink ref="H248" r:id="rId2632" xr:uid="{00000000-0004-0000-0000-0000470A0000}"/>
    <hyperlink ref="F247" r:id="rId2633" xr:uid="{00000000-0004-0000-0000-0000480A0000}"/>
    <hyperlink ref="H247" r:id="rId2634" xr:uid="{00000000-0004-0000-0000-0000490A0000}"/>
    <hyperlink ref="F246" r:id="rId2635" xr:uid="{00000000-0004-0000-0000-00004A0A0000}"/>
    <hyperlink ref="H246" r:id="rId2636" xr:uid="{00000000-0004-0000-0000-00004B0A0000}"/>
    <hyperlink ref="F245" r:id="rId2637" xr:uid="{00000000-0004-0000-0000-00004C0A0000}"/>
    <hyperlink ref="H245" r:id="rId2638" xr:uid="{00000000-0004-0000-0000-00004D0A0000}"/>
    <hyperlink ref="F244" r:id="rId2639" xr:uid="{00000000-0004-0000-0000-00004E0A0000}"/>
    <hyperlink ref="H244" r:id="rId2640" xr:uid="{00000000-0004-0000-0000-00004F0A0000}"/>
    <hyperlink ref="F243" r:id="rId2641" xr:uid="{00000000-0004-0000-0000-0000500A0000}"/>
    <hyperlink ref="H243" r:id="rId2642" xr:uid="{00000000-0004-0000-0000-0000510A0000}"/>
    <hyperlink ref="F242" r:id="rId2643" xr:uid="{00000000-0004-0000-0000-0000520A0000}"/>
    <hyperlink ref="H242" r:id="rId2644" xr:uid="{00000000-0004-0000-0000-0000530A0000}"/>
    <hyperlink ref="F241" r:id="rId2645" xr:uid="{00000000-0004-0000-0000-0000540A0000}"/>
    <hyperlink ref="H241" r:id="rId2646" xr:uid="{00000000-0004-0000-0000-0000550A0000}"/>
    <hyperlink ref="F240" r:id="rId2647" xr:uid="{00000000-0004-0000-0000-0000560A0000}"/>
    <hyperlink ref="H240" r:id="rId2648" xr:uid="{00000000-0004-0000-0000-0000570A0000}"/>
    <hyperlink ref="F239" r:id="rId2649" xr:uid="{00000000-0004-0000-0000-0000580A0000}"/>
    <hyperlink ref="H239" r:id="rId2650" xr:uid="{00000000-0004-0000-0000-0000590A0000}"/>
    <hyperlink ref="F238" r:id="rId2651" xr:uid="{00000000-0004-0000-0000-00005A0A0000}"/>
    <hyperlink ref="H238" r:id="rId2652" xr:uid="{00000000-0004-0000-0000-00005B0A0000}"/>
    <hyperlink ref="F237" r:id="rId2653" xr:uid="{00000000-0004-0000-0000-00005C0A0000}"/>
    <hyperlink ref="H237" r:id="rId2654" xr:uid="{00000000-0004-0000-0000-00005D0A0000}"/>
    <hyperlink ref="F236" r:id="rId2655" xr:uid="{00000000-0004-0000-0000-00005E0A0000}"/>
    <hyperlink ref="H236" r:id="rId2656" xr:uid="{00000000-0004-0000-0000-00005F0A0000}"/>
    <hyperlink ref="F235" r:id="rId2657" xr:uid="{00000000-0004-0000-0000-0000600A0000}"/>
    <hyperlink ref="H235" r:id="rId2658" xr:uid="{00000000-0004-0000-0000-0000610A0000}"/>
    <hyperlink ref="F234" r:id="rId2659" xr:uid="{00000000-0004-0000-0000-0000620A0000}"/>
    <hyperlink ref="H234" r:id="rId2660" xr:uid="{00000000-0004-0000-0000-0000630A0000}"/>
    <hyperlink ref="F233" r:id="rId2661" xr:uid="{00000000-0004-0000-0000-0000640A0000}"/>
    <hyperlink ref="H233" r:id="rId2662" xr:uid="{00000000-0004-0000-0000-0000650A0000}"/>
    <hyperlink ref="F232" r:id="rId2663" xr:uid="{00000000-0004-0000-0000-0000660A0000}"/>
    <hyperlink ref="H232" r:id="rId2664" xr:uid="{00000000-0004-0000-0000-0000670A0000}"/>
    <hyperlink ref="F231" r:id="rId2665" xr:uid="{00000000-0004-0000-0000-0000680A0000}"/>
    <hyperlink ref="H231" r:id="rId2666" xr:uid="{00000000-0004-0000-0000-0000690A0000}"/>
    <hyperlink ref="F230" r:id="rId2667" xr:uid="{00000000-0004-0000-0000-00006A0A0000}"/>
    <hyperlink ref="H230" r:id="rId2668" xr:uid="{00000000-0004-0000-0000-00006B0A0000}"/>
    <hyperlink ref="F229" r:id="rId2669" xr:uid="{00000000-0004-0000-0000-00006C0A0000}"/>
    <hyperlink ref="H229" r:id="rId2670" xr:uid="{00000000-0004-0000-0000-00006D0A0000}"/>
    <hyperlink ref="F228" r:id="rId2671" xr:uid="{00000000-0004-0000-0000-00006E0A0000}"/>
    <hyperlink ref="H228" r:id="rId2672" xr:uid="{00000000-0004-0000-0000-00006F0A0000}"/>
    <hyperlink ref="F227" r:id="rId2673" xr:uid="{00000000-0004-0000-0000-0000700A0000}"/>
    <hyperlink ref="H227" r:id="rId2674" xr:uid="{00000000-0004-0000-0000-0000710A0000}"/>
    <hyperlink ref="F226" r:id="rId2675" xr:uid="{00000000-0004-0000-0000-0000720A0000}"/>
    <hyperlink ref="H226" r:id="rId2676" xr:uid="{00000000-0004-0000-0000-0000730A0000}"/>
    <hyperlink ref="F225" r:id="rId2677" xr:uid="{00000000-0004-0000-0000-0000740A0000}"/>
    <hyperlink ref="H225" r:id="rId2678" display="23/11/18  八王子城山ウオーク（宮の前BS・太鼓曲輪尾根・城山川林道・八王子城山・富士見台・ヤグラ沢・梅の里入口BS）" xr:uid="{00000000-0004-0000-0000-0000750A0000}"/>
    <hyperlink ref="F224" r:id="rId2679" xr:uid="{00000000-0004-0000-0000-0000760A0000}"/>
    <hyperlink ref="H224" r:id="rId2680" xr:uid="{00000000-0004-0000-0000-0000770A0000}"/>
    <hyperlink ref="F223" r:id="rId2681" xr:uid="{00000000-0004-0000-0000-0000780A0000}"/>
    <hyperlink ref="H223" r:id="rId2682" display="23/11/24  南高尾横断（小松HC・峯の薬師・泰光寺山南東尾根・450m圏北東尾根・吉高菊一稲荷）" xr:uid="{00000000-0004-0000-0000-0000790A0000}"/>
    <hyperlink ref="F222" r:id="rId2683" xr:uid="{00000000-0004-0000-0000-00007A0A0000}"/>
    <hyperlink ref="H222" r:id="rId2684" display="23/11/28  高尾山（🏠・高尾霊園•四辻・稲荷山コース・高尾山・富士道・１号路・琵琶滝コース・高尾病院裏）" xr:uid="{00000000-0004-0000-0000-00007B0A0000}"/>
    <hyperlink ref="F221" r:id="rId2685" xr:uid="{00000000-0004-0000-0000-00007C0A0000}"/>
    <hyperlink ref="H221" r:id="rId2686" xr:uid="{00000000-0004-0000-0000-00007D0A0000}"/>
    <hyperlink ref="F220" r:id="rId2687" xr:uid="{00000000-0004-0000-0000-00007E0A0000}"/>
    <hyperlink ref="H220" r:id="rId2688" xr:uid="{00000000-0004-0000-0000-00007F0A0000}"/>
    <hyperlink ref="F219" r:id="rId2689" xr:uid="{00000000-0004-0000-0000-0000800A0000}"/>
    <hyperlink ref="H219" r:id="rId2690" display="23/12/09  法大のモミジ（法大BT・法大尾根・市境尾根・草戸峠・八方台・拓大尾根・🏠）" xr:uid="{00000000-0004-0000-0000-0000810A0000}"/>
    <hyperlink ref="F218" r:id="rId2691" xr:uid="{00000000-0004-0000-0000-0000820A0000}"/>
    <hyperlink ref="H218" r:id="rId2692" xr:uid="{00000000-0004-0000-0000-0000830A0000}"/>
    <hyperlink ref="F217" r:id="rId2693" xr:uid="{00000000-0004-0000-0000-0000840A0000}"/>
    <hyperlink ref="H217" r:id="rId2694" display="23/12/13  高尾山ウオーク（稲荷山コース・4号路・３号路・６号路）" xr:uid="{00000000-0004-0000-0000-0000850A0000}"/>
    <hyperlink ref="F216" r:id="rId2695" xr:uid="{00000000-0004-0000-0000-0000860A0000}"/>
    <hyperlink ref="H216" r:id="rId2696" display="23/12/15  町田散歩（🏠・七国山・鎌倉古道・七国峠・相原中央公園・八王子みなみ野🚉）" xr:uid="{00000000-0004-0000-0000-0000870A0000}"/>
    <hyperlink ref="F215" r:id="rId2697" xr:uid="{00000000-0004-0000-0000-0000880A0000}"/>
    <hyperlink ref="H215" r:id="rId2698" display="23/12/17  高尾周辺ウオーク（🏠・小仏城山東尾根・小仏城山・高尾山・4号路・522m圏北尾根・日影沢林道・🏠）" xr:uid="{00000000-0004-0000-0000-0000890A0000}"/>
    <hyperlink ref="F214" r:id="rId2699" xr:uid="{00000000-0004-0000-0000-00008A0A0000}"/>
    <hyperlink ref="H214" r:id="rId2700" xr:uid="{00000000-0004-0000-0000-00008B0A0000}"/>
    <hyperlink ref="F213" r:id="rId2701" xr:uid="{00000000-0004-0000-0000-00008C0A0000}"/>
    <hyperlink ref="H213" r:id="rId2702" xr:uid="{00000000-0004-0000-0000-00008D0A0000}"/>
    <hyperlink ref="F212" r:id="rId2703" xr:uid="{00000000-0004-0000-0000-00008E0A0000}"/>
    <hyperlink ref="H212" r:id="rId2704" xr:uid="{00000000-0004-0000-0000-00008F0A0000}"/>
    <hyperlink ref="F211" r:id="rId2705" xr:uid="{00000000-0004-0000-0000-0000900A0000}"/>
    <hyperlink ref="H211" r:id="rId2706" xr:uid="{00000000-0004-0000-0000-0000910A0000}"/>
    <hyperlink ref="F210" r:id="rId2707" xr:uid="{00000000-0004-0000-0000-0000920A0000}"/>
    <hyperlink ref="H210" r:id="rId2708" xr:uid="{00000000-0004-0000-0000-0000930A0000}"/>
    <hyperlink ref="F209" r:id="rId2709" xr:uid="{00000000-0004-0000-0000-0000940A0000}"/>
    <hyperlink ref="H209" r:id="rId2710" xr:uid="{00000000-0004-0000-0000-0000950A0000}"/>
    <hyperlink ref="F208" r:id="rId2711" xr:uid="{396D09D3-1E8A-458D-BF31-166F64463FDC}"/>
    <hyperlink ref="H208" r:id="rId2712" xr:uid="{FCA16B18-5944-4E77-9E64-C2A0C86E13AD}"/>
    <hyperlink ref="F207" r:id="rId2713" xr:uid="{83DE6373-CAB7-40E5-AE40-59DDBE779292}"/>
    <hyperlink ref="H207" r:id="rId2714" display="24/01/17  117高尾山ウオーク（6号路・稲荷山コース）" xr:uid="{533AB3AC-8E2D-4EE2-B9EA-CCAE86383348}"/>
    <hyperlink ref="F206" r:id="rId2715" xr:uid="{3DECF0D7-9AAB-4B00-A180-85AADAA4BB39}"/>
    <hyperlink ref="H206" r:id="rId2716" xr:uid="{723E1079-9457-40E2-83C1-82E6F96A3BFD}"/>
    <hyperlink ref="F205" r:id="rId2717" xr:uid="{4973AA6B-EF3D-4C88-8703-3DA55A1D0BEC}"/>
    <hyperlink ref="H205" r:id="rId2718" xr:uid="{5545B5D0-5FE3-4A68-AC23-B0BC0BC2DE70}"/>
    <hyperlink ref="F204" r:id="rId2719" xr:uid="{659AF23D-5569-4260-83EF-A3547A7E2198}"/>
    <hyperlink ref="H204" r:id="rId2720" xr:uid="{BCB18AAC-3790-4E30-8138-5C51D7F3907D}"/>
    <hyperlink ref="F203" r:id="rId2721" xr:uid="{DC0BF591-F7B3-48DD-87C8-6C41EAE692AC}"/>
    <hyperlink ref="H203" r:id="rId2722" display="24/01/26  高尾周辺ウオーク（6号路・高尾山頂・学習の歩道・大垂水峠・大洞山西尾根巻道・中沢峠・TAKAO599）" xr:uid="{E6936704-D097-4319-92F6-2ABD424CF547}"/>
    <hyperlink ref="F202" r:id="rId2723" xr:uid="{36512587-7504-4A47-9F73-194F984F243B}"/>
    <hyperlink ref="H202" r:id="rId2724" xr:uid="{F26B93A9-3395-4A2C-A5FD-8F03A567AFF2}"/>
    <hyperlink ref="F201" r:id="rId2725" xr:uid="{A37B4296-D7D2-4023-9DFB-7CC34B07D281}"/>
    <hyperlink ref="H201" r:id="rId2726" display="24/01/31  八王子ウオーク（🚉長沼公園・平山城址公園・堀之内里山公園・せせらぎ公園・長沼公園・清水入緑地🚏）" xr:uid="{7D48E4D9-D354-4D01-9CE9-896779E2E6AC}"/>
    <hyperlink ref="F200" r:id="rId2727" xr:uid="{1673C9C5-6346-465B-83F5-63BF508A3F35}"/>
    <hyperlink ref="H200" r:id="rId2728" xr:uid="{13E78B7F-214C-434E-A75D-51498C1AF044}"/>
    <hyperlink ref="F199" r:id="rId2729" xr:uid="{567D8812-9ADB-46D3-A7D2-31D55A124B6D}"/>
    <hyperlink ref="H199" r:id="rId2730" xr:uid="{77AFE2FA-CD94-438E-9D9D-9B98D550B4BA}"/>
    <hyperlink ref="F198" r:id="rId2731" xr:uid="{97264875-0F97-4664-90B4-84E3ECD0AE44}"/>
    <hyperlink ref="H198" r:id="rId2732" xr:uid="{1FEF281F-EC0E-4248-8146-B2915FE97D25}"/>
    <hyperlink ref="F197" r:id="rId2733" xr:uid="{4606CC59-EEC3-4175-9473-250F6C4D0AB1}"/>
    <hyperlink ref="H197" r:id="rId2734" xr:uid="{BFC648F3-68B6-4DA0-BA04-1FB4A2E013D4}"/>
    <hyperlink ref="F196" r:id="rId2735" xr:uid="{165FFA97-89F2-4393-83AB-7A599A1600B4}"/>
    <hyperlink ref="H196" r:id="rId2736" xr:uid="{4DE2949D-002F-4E45-8DF3-2D3DED9E14BF}"/>
    <hyperlink ref="F195" r:id="rId2737" xr:uid="{DFF6B86F-AEF5-4E30-A8E3-00B437592F31}"/>
    <hyperlink ref="H195" r:id="rId2738" xr:uid="{73A610CA-655B-49B0-83DE-BA28B554051C}"/>
    <hyperlink ref="F194" r:id="rId2739" xr:uid="{F4C122B7-94F6-4573-82CA-69616A88DDC1}"/>
    <hyperlink ref="H194" r:id="rId2740" xr:uid="{DF52290D-1A94-4E9C-AC7B-A4D90D05CAA4}"/>
    <hyperlink ref="F193" r:id="rId2741" xr:uid="{8F4DF491-0D33-4948-A8F1-7ACA5C05AD27}"/>
    <hyperlink ref="H193" r:id="rId2742" xr:uid="{6E43DBA6-FFB0-4836-83DB-FD60E6A1C1D4}"/>
    <hyperlink ref="F192" r:id="rId2743" xr:uid="{3DBC3DF3-ABA1-42D4-8EBD-B10AAC997100}"/>
    <hyperlink ref="H192" r:id="rId2744" xr:uid="{52E20C04-8379-44BF-8EA5-117678607804}"/>
    <hyperlink ref="F191" r:id="rId2745" xr:uid="{EDB95CBE-98F7-4D73-B137-74260F215DE4}"/>
    <hyperlink ref="H191" r:id="rId2746" xr:uid="{F4AC998F-AB2C-4EE5-BE56-347A085FEBD5}"/>
    <hyperlink ref="F190" r:id="rId2747" xr:uid="{64C91996-0E06-4477-ABF0-FD31D00E725C}"/>
    <hyperlink ref="H190" r:id="rId2748" xr:uid="{74462ACA-C12C-49B2-9EDF-9ADB736BD8FB}"/>
    <hyperlink ref="F189" r:id="rId2749" xr:uid="{DE1F36B8-F7C7-44B3-83B8-B8CC0A620FA0}"/>
    <hyperlink ref="H189" r:id="rId2750" xr:uid="{166544E8-752E-4F7E-A6F1-3D91A10F7DA1}"/>
    <hyperlink ref="F188" r:id="rId2751" xr:uid="{358335F8-7922-4AC8-89EB-B2BB4159533C}"/>
    <hyperlink ref="H188" r:id="rId2752" display="24/03/11  多摩よこやまの道ウオーク（🚏諏訪四丁目・多摩よこやまの道・清水入谷緑地・南大沢🚏）" xr:uid="{5B3B5A40-8CC4-4C6A-B878-93A8DC6BFC8B}"/>
    <hyperlink ref="F187" r:id="rId2753" xr:uid="{F978C766-5D6F-48EE-B47D-D13FB0E8ABC6}"/>
    <hyperlink ref="H187" r:id="rId2754" xr:uid="{50F5DA17-1B46-449A-A6D6-2E0A85BF1DE2}"/>
    <hyperlink ref="F186" r:id="rId2755" xr:uid="{ADC905A4-31FF-4317-9DEB-AC40CB745713}"/>
    <hyperlink ref="H186" r:id="rId2756" xr:uid="{C5174855-DA05-44C1-9623-41BB3534EB74}"/>
    <hyperlink ref="F185" r:id="rId2757" xr:uid="{530E32C9-D77A-4EF3-B8BF-D7F1B40F5A8A}"/>
    <hyperlink ref="H185" r:id="rId2758" xr:uid="{B7ECC31E-C5D3-4FDE-BBD9-57CE1D8BC867}"/>
    <hyperlink ref="F184" r:id="rId2759" xr:uid="{DE2D2244-F0F2-4969-80DA-10B1DD555215}"/>
    <hyperlink ref="H184" r:id="rId2760" display="24/03/19  高尾山ウオーク（高尾🚆・浅川金毘羅宮・高尾山ちか道・1号路・３号路・高尾山・６号路）" xr:uid="{825467EA-409C-47C4-8A7C-45849F95C0A3}"/>
    <hyperlink ref="F183" r:id="rId2761" xr:uid="{AEBB88C4-7E75-448C-8459-759944B86033}"/>
    <hyperlink ref="H183" r:id="rId2762" xr:uid="{8B855777-ABFC-44F5-B5C6-36E13E6CE32B}"/>
    <hyperlink ref="F182" r:id="rId2763" xr:uid="{61E83686-1023-443F-AFF2-9CCF554877E5}"/>
    <hyperlink ref="H182" r:id="rId2764" xr:uid="{06D5BE15-CFEC-468B-A0EF-DE245541FD74}"/>
    <hyperlink ref="F181" r:id="rId2765" xr:uid="{F65BBC39-DD94-43C8-99B6-03BDB345DDAD}"/>
    <hyperlink ref="H181" r:id="rId2766" xr:uid="{06466BA4-966D-461E-A959-8DB3748AD956}"/>
    <hyperlink ref="F180" r:id="rId2767" xr:uid="{2685109D-AA67-44E4-B0D7-45DB9DFD5D83}"/>
    <hyperlink ref="H180" r:id="rId2768" xr:uid="{A88E13F1-E4F5-496F-985E-DD13A6A3CBC7}"/>
    <hyperlink ref="F179" r:id="rId2769" xr:uid="{A78D6F79-BCD2-4FF1-AB7C-F8CA4EC39693}"/>
    <hyperlink ref="H179" r:id="rId2770" xr:uid="{3D76D38D-A163-443D-A874-849EF136CA82}"/>
    <hyperlink ref="F178" r:id="rId2771" xr:uid="{388D22C7-CBF7-485F-99FE-CA9C23D1F287}"/>
    <hyperlink ref="H178" r:id="rId2772" xr:uid="{D3BC727D-7624-421B-8EAD-ED5DE9D1BD6B}"/>
    <hyperlink ref="F177" r:id="rId2773" xr:uid="{15B4A9F5-1AEA-41A9-A282-D2D1085DEAAC}"/>
    <hyperlink ref="H177" r:id="rId2774" xr:uid="{BDA8177B-E238-4757-84A1-B305E1B9867E}"/>
    <hyperlink ref="F176" r:id="rId2775" xr:uid="{C749E881-9D88-4CCA-8097-EF95E0BFC138}"/>
    <hyperlink ref="H176" r:id="rId2776" xr:uid="{956F3A19-E405-4A29-BB2C-CD2F065A0CDE}"/>
    <hyperlink ref="F175" r:id="rId2777" xr:uid="{352352B3-9990-44D5-B3E6-FE975D1C3FDF}"/>
    <hyperlink ref="H175" r:id="rId2778" display="24/04/06  🌸桜🚴‍♂️サイクリング（湯殿川・浅川・多摩川・乞田川・戦車道路・鑓水緑道・兵衛川）48.4km By Raleigh" xr:uid="{B53C7F21-0F69-444D-B06A-93681C6D9D05}"/>
    <hyperlink ref="F174" r:id="rId2779" xr:uid="{B148F068-80DC-406A-A54C-A456E5C52CB9}"/>
    <hyperlink ref="H174" r:id="rId2780" display="24/04/10 北高尾山稜辺ウオーク（日影🚏・矢倉沢左岸尾根・富士見台・ザリクボ沢左岸尾根・逆沢ノ頭・ヤゴ沢左岸尾根・小仏🚏）" xr:uid="{56EEA7E6-A166-4DCB-9982-55FC0BD5D13B}"/>
    <hyperlink ref="F173" r:id="rId2781" xr:uid="{FB07EDD7-368B-4C20-BEA0-BBCAC6E0B42F}"/>
    <hyperlink ref="H173" r:id="rId2782" xr:uid="{402A0E42-F797-47DA-9DB2-3BF422031CE0}"/>
    <hyperlink ref="F172" r:id="rId2783" xr:uid="{942D4A27-DF6A-4452-A8C6-A15D160842F4}"/>
    <hyperlink ref="H172" r:id="rId2784" display="24/04/16 高尾山ウオーク（高尾病院裏・2号路・浄心門・4号路・高尾山山頂・稲荷山コース）" xr:uid="{6708357D-028C-403E-B3C4-053E8FB3F798}"/>
    <hyperlink ref="F171" r:id="rId2785" xr:uid="{4D6383D7-F3DB-4446-B387-3440D1049B35}"/>
    <hyperlink ref="H171" r:id="rId2786" display="24/04/17 南浅川ウオーク（🏠🚶‍♀️・南浅川・八王子駅・🚌）" xr:uid="{FE6B2305-CCA3-4D2A-B093-0F123B551BF3}"/>
    <hyperlink ref="F170" r:id="rId2787" xr:uid="{491A8351-9203-49FD-8892-7DE5FC917C37}"/>
    <hyperlink ref="H170" r:id="rId2788" display="24/04/19 高尾山ウオーク（病院裏・高尾山頂・⤵逆沢作業道・⤴萩原作業道・一丁平・奥高尾南巻道・６号路）" xr:uid="{74EF7909-8A8A-4029-86A7-1FEF8EBDBC39}"/>
    <hyperlink ref="F169" r:id="rId2789" xr:uid="{412A093A-7B9F-4A23-ACCD-C21C7849BFFA}"/>
    <hyperlink ref="H169" r:id="rId2790" display="24/04/21 東高尾ウオーク（法政🚏・穴川左岸尾根・榎窪山・草戸山・四辻・こんぴら山・高尾🚊）" xr:uid="{07AE119A-B147-47F6-AAEE-BD4E7D0B793B}"/>
    <hyperlink ref="F168" r:id="rId2791" xr:uid="{4840DB5A-66D0-4877-929C-BF68677B0495}"/>
    <hyperlink ref="H168" r:id="rId2792" xr:uid="{D9CC32E9-9130-49A1-BDF3-8D6DF8891748}"/>
    <hyperlink ref="F167" r:id="rId2793" xr:uid="{F7A9FD6F-44A2-40D8-9B89-D6498626B7C7}"/>
    <hyperlink ref="H167" r:id="rId2794" xr:uid="{328DE4FE-C858-441F-BD0C-E4ACC88D20C3}"/>
    <hyperlink ref="F166" r:id="rId2795" xr:uid="{C9F2173D-61FD-4BC4-BA7F-A2273338E440}"/>
    <hyperlink ref="H166" r:id="rId2796" xr:uid="{E88B9D4B-B3AF-4F04-B71C-8DB3F9B7FB2D}"/>
    <hyperlink ref="F165" r:id="rId2797" xr:uid="{3C087F6D-28A4-494B-9FCE-B50306B21DFE}"/>
    <hyperlink ref="H165" r:id="rId2798" xr:uid="{B9B42E41-00EB-46F6-9F49-76AC6409A1B6}"/>
    <hyperlink ref="F164" r:id="rId2799" xr:uid="{BC85B210-9F8A-41AA-AD11-3EA059BA179A}"/>
    <hyperlink ref="H164" r:id="rId2800" xr:uid="{1C163340-76A6-450F-8B90-A86D6187A150}"/>
    <hyperlink ref="F163" r:id="rId2801" xr:uid="{DE522E28-69F4-4966-A509-61AB27FF223A}"/>
    <hyperlink ref="H163" r:id="rId2802" xr:uid="{13DAA15D-DD20-4968-8264-909ECD1BD442}"/>
    <hyperlink ref="F162" r:id="rId2803" xr:uid="{8E8E2963-6D69-4599-BE8F-0CA4ECB2D408}"/>
    <hyperlink ref="H162" r:id="rId2804" xr:uid="{7A0C83AD-59EE-4F86-88BA-E92844DC7BA6}"/>
    <hyperlink ref="F161" r:id="rId2805" xr:uid="{6E2422B0-2327-4461-8409-6C1FCBF9DBB8}"/>
    <hyperlink ref="H161" r:id="rId2806" xr:uid="{07BF7BD3-A183-4567-85BE-666B08A15A42}"/>
    <hyperlink ref="F160" r:id="rId2807" xr:uid="{A10D38A8-5129-44E3-85BD-7BCE32B13AE9}"/>
    <hyperlink ref="H160" r:id="rId2808" xr:uid="{6E41DFF3-3A01-4515-A9D5-DE48B39A7D9C}"/>
    <hyperlink ref="F159" r:id="rId2809" xr:uid="{84157762-DE4A-4102-A426-BB7CCDA91048}"/>
    <hyperlink ref="H159" r:id="rId2810" xr:uid="{665FD9AD-1CEA-43E4-85F5-C8E0614A3F7A}"/>
    <hyperlink ref="F158" r:id="rId2811" xr:uid="{A0D9804A-B1D6-485D-98FF-BB125D01F11A}"/>
    <hyperlink ref="H158" r:id="rId2812" xr:uid="{1B3C8FEF-9680-4939-8F1B-B97E6B8F4616}"/>
    <hyperlink ref="F157" r:id="rId2813" xr:uid="{0F870212-97D2-4E3F-B953-08D53A3F1CE2}"/>
    <hyperlink ref="H157" r:id="rId2814" display="24/05/22 高尾山ウオーク（稲荷山・高尾山・北側巻道・萩原作業道⤵・逆沢作業道⤴・4号路・高尾病院裏）" xr:uid="{2835AE8D-AF0C-45C5-82DD-CE89460A65D9}"/>
    <hyperlink ref="F156" r:id="rId2815" xr:uid="{AE654BF5-8081-4E62-9CE9-9EDEECC2D6C5}"/>
    <hyperlink ref="H156" r:id="rId2816" xr:uid="{EE5CFD69-C001-4D11-AACA-F32A5EEF75ED}"/>
    <hyperlink ref="F155" r:id="rId2817" xr:uid="{3B5EFE5F-E15C-4AAF-81BC-0D4E129936CF}"/>
    <hyperlink ref="H155" r:id="rId2818" xr:uid="{46DD3D15-FD87-48CA-9AA6-DE0807D6431A}"/>
    <hyperlink ref="F154" r:id="rId2819" xr:uid="{9D02C691-92FE-4072-8CDF-D6A2A120EDCF}"/>
    <hyperlink ref="H154" r:id="rId2820" xr:uid="{AF247833-1937-458D-B145-6A707E80F067}"/>
    <hyperlink ref="F153" r:id="rId2821" xr:uid="{16F938A6-3FB9-4B68-98ED-72C8DEC37E90}"/>
    <hyperlink ref="H153" r:id="rId2822" xr:uid="{FE5F9A58-28D8-4368-BE5B-05C132B28DE7}"/>
    <hyperlink ref="F152" r:id="rId2823" xr:uid="{8FF8C04C-6ECE-4936-AC6D-57970B50F629}"/>
    <hyperlink ref="H152" r:id="rId2824" xr:uid="{7CE50D32-357C-4147-AB28-3137F902EC5E}"/>
    <hyperlink ref="F151" r:id="rId2825" xr:uid="{37D340ED-09FB-4B2F-B459-DBF1A45139FE}"/>
    <hyperlink ref="H151" r:id="rId2826" xr:uid="{9636A9C6-5FC1-496D-B27D-A440A3A8FAAD}"/>
    <hyperlink ref="F150" r:id="rId2827" xr:uid="{6F92559F-C4D7-4D69-BFB2-361B8214EA9B}"/>
    <hyperlink ref="H150" r:id="rId2828" xr:uid="{03480FCE-2768-4071-8D3D-8CA42F1ABC83}"/>
    <hyperlink ref="F149" r:id="rId2829" xr:uid="{4031AEC7-A598-4FDD-BE0B-6B478BA3D81E}"/>
    <hyperlink ref="H149" r:id="rId2830" xr:uid="{B45B52C0-3887-42D4-8153-BB9C92A39467}"/>
    <hyperlink ref="F148" r:id="rId2831" xr:uid="{27D9DD67-BD1E-4797-9685-8B241B5769C5}"/>
    <hyperlink ref="H148" r:id="rId2832" xr:uid="{5CDB73EF-8870-4327-874D-3789A2C6EEB7}"/>
    <hyperlink ref="F147" r:id="rId2833" xr:uid="{0B79ACBE-347D-4DB8-B992-149E01C1613F}"/>
    <hyperlink ref="H147" r:id="rId2834" xr:uid="{1E364C68-5D07-4F99-8EB9-3A740AA96CE9}"/>
    <hyperlink ref="F146" r:id="rId2835" xr:uid="{7B98BC0F-0DC8-40D5-A418-71F32652D68C}"/>
    <hyperlink ref="H146" r:id="rId2836" xr:uid="{A5048AA3-FCBF-4562-80C4-E6859F197CCB}"/>
    <hyperlink ref="F145" r:id="rId2837" xr:uid="{B91BD417-0195-4DA8-A2DB-49B477C9E942}"/>
    <hyperlink ref="H145" r:id="rId2838" xr:uid="{8FD86583-8CAA-4297-A6CD-D53EA28513E0}"/>
    <hyperlink ref="F144" r:id="rId2839" xr:uid="{3EC2897D-7A11-40EC-920C-2E243A4B214A}"/>
    <hyperlink ref="H144" r:id="rId2840" xr:uid="{99B16BB0-E026-4D33-9F85-AD73374361FA}"/>
    <hyperlink ref="F143" r:id="rId2841" xr:uid="{38CA5C30-FD92-4D0D-B4F3-80134A615BB6}"/>
    <hyperlink ref="H143" r:id="rId2842" xr:uid="{74EE4AC8-95CB-470E-8E91-D499AE4DAB7B}"/>
    <hyperlink ref="F142" r:id="rId2843" xr:uid="{86844EE0-0B6E-4A04-9ECE-BC1F0CC3B7D0}"/>
    <hyperlink ref="H142" r:id="rId2844" xr:uid="{7254228C-38BA-41F6-A770-31E45FA2C48A}"/>
    <hyperlink ref="F141" r:id="rId2845" xr:uid="{F81D8C8E-F41B-4796-A85D-34EB0CF8E6C0}"/>
    <hyperlink ref="H141" r:id="rId2846" xr:uid="{17C897A6-91C2-42F9-AADB-E241BB2993F7}"/>
    <hyperlink ref="F140" r:id="rId2847" xr:uid="{1C25746F-F002-458C-9CA5-063A35948531}"/>
    <hyperlink ref="H140" r:id="rId2848" xr:uid="{0064419D-A4CD-49CA-A829-E7F618242198}"/>
    <hyperlink ref="F139" r:id="rId2849" xr:uid="{AB494A25-8DD4-46F5-A02F-34B34ADE0769}"/>
    <hyperlink ref="H139" r:id="rId2850" xr:uid="{1CCE2A69-C823-4D6C-A912-EC0D70322451}"/>
    <hyperlink ref="F138" r:id="rId2851" xr:uid="{6A901DF9-8338-46FE-AD4E-5286E8653A58}"/>
    <hyperlink ref="H138" r:id="rId2852" xr:uid="{35A2F58F-7B89-4FBD-8B1E-57309F1AB14E}"/>
    <hyperlink ref="F137" r:id="rId2853" xr:uid="{3CB31D1E-FFF5-4446-8589-0B57B4975D33}"/>
    <hyperlink ref="H137" r:id="rId2854" xr:uid="{A4789DDB-7BBD-4FFD-8395-1E7949196414}"/>
    <hyperlink ref="F136" r:id="rId2855" xr:uid="{4EE39E0E-516D-4CF6-90BD-82624AD63E2B}"/>
    <hyperlink ref="H136" r:id="rId2856" xr:uid="{8FD7D9C0-FCC7-410D-91EE-F867B1A18366}"/>
    <hyperlink ref="F135" r:id="rId2857" xr:uid="{0CFC0372-50CE-4489-A24D-26DAA412FBA7}"/>
    <hyperlink ref="H135" r:id="rId2858" xr:uid="{AB91A685-A55C-41EB-B953-320258EB918A}"/>
    <hyperlink ref="F134" r:id="rId2859" xr:uid="{F5D838A6-C714-4F43-B231-9BE4663FEB07}"/>
    <hyperlink ref="H134" r:id="rId2860" xr:uid="{9D94AF90-FB1D-4872-91BD-2ED82D36CE67}"/>
    <hyperlink ref="F133" r:id="rId2861" xr:uid="{66CD77D8-955D-42F9-80C9-B47B89632094}"/>
    <hyperlink ref="H133" r:id="rId2862" xr:uid="{C2F1EB7C-2B89-4DC8-8810-889AE1E985C4}"/>
    <hyperlink ref="F132" r:id="rId2863" xr:uid="{59EBBDFC-A914-4674-B4B8-9BA733E61FFC}"/>
    <hyperlink ref="H132" r:id="rId2864" xr:uid="{3B6E39AB-1C68-4218-B582-75560914BCE8}"/>
    <hyperlink ref="F131" r:id="rId2865" xr:uid="{29520E93-E75F-4AA0-9EA5-7E43E98C6FE2}"/>
    <hyperlink ref="H131" r:id="rId2866" xr:uid="{9EFCABAC-70EB-4FFD-970D-BB4549E85DF4}"/>
    <hyperlink ref="F130" r:id="rId2867" xr:uid="{30758E0E-B5F3-4075-86E6-3253B01E8401}"/>
    <hyperlink ref="H130" r:id="rId2868" xr:uid="{D1B50273-4412-4665-90C4-682BBA258FA3}"/>
    <hyperlink ref="F129" r:id="rId2869" xr:uid="{4D69F9FD-B61B-4156-A7E4-BED78DE0DBF0}"/>
    <hyperlink ref="H129" r:id="rId2870" xr:uid="{72A8A3F9-9CAE-4713-AAEA-756406BB38A5}"/>
    <hyperlink ref="F128" r:id="rId2871" xr:uid="{8A665690-91DD-45B4-B3FC-E5826D1257EA}"/>
    <hyperlink ref="H128" r:id="rId2872" xr:uid="{FD6277DE-B694-4FE6-AD9A-BF71B6CEF060}"/>
    <hyperlink ref="F127" r:id="rId2873" xr:uid="{0C78FFA4-C647-4F1A-BA50-1C243CD10045}"/>
    <hyperlink ref="H127" r:id="rId2874" xr:uid="{F00CABF2-9FE5-4293-BD16-0EB98A019C1D}"/>
    <hyperlink ref="F126" r:id="rId2875" xr:uid="{4D8AE1B9-02A3-40B6-BB1A-6162959148BD}"/>
    <hyperlink ref="H126" r:id="rId2876" xr:uid="{2CCE08EC-56A7-4CA5-807B-BAB1FE4AD987}"/>
    <hyperlink ref="F125" r:id="rId2877" xr:uid="{44B58115-F73B-4081-8BCF-6A9CAA4B93AA}"/>
    <hyperlink ref="H125" r:id="rId2878" display="24/08/09  奥高尾ウオーク（日影🚏・キャンプ場・日影乗鞍・小仏城山・高尾山・6号路・高尾病院裏）" xr:uid="{BA23088A-9BBA-4F7E-B8B8-DC8EB1FD9899}"/>
    <hyperlink ref="F124" r:id="rId2879" xr:uid="{75D7B044-C13E-4A50-97AB-417F91ABBBF4}"/>
    <hyperlink ref="H124" r:id="rId2880" xr:uid="{947FA7F4-2BBB-403E-80F6-79BD0875D8EA}"/>
    <hyperlink ref="F123" r:id="rId2881" xr:uid="{8ACD31ED-FA52-4EAA-951A-FEF656243A1C}"/>
    <hyperlink ref="H123" r:id="rId2882" xr:uid="{960C8BBB-14A5-4CFB-A283-CDBF3ACA3162}"/>
    <hyperlink ref="F122" r:id="rId2883" xr:uid="{B105EAAB-2707-4161-829D-51431D9D4747}"/>
    <hyperlink ref="H122" r:id="rId2884" xr:uid="{AE957E83-2EBC-4E60-AF59-F6232E0ACBED}"/>
    <hyperlink ref="F121" r:id="rId2885" xr:uid="{13175DDE-3531-4DF3-8250-6A83356CB490}"/>
    <hyperlink ref="H121" r:id="rId2886" xr:uid="{7639182D-E91A-4A7C-9CEF-7431C66B1D8B}"/>
    <hyperlink ref="F120" r:id="rId2887" xr:uid="{F60680A0-8E2F-4BB6-864F-A40F3FE2E2EF}"/>
    <hyperlink ref="H120" r:id="rId2888" xr:uid="{E753270E-D639-4D61-A761-D16F9A7CB841}"/>
    <hyperlink ref="F119" r:id="rId2889" xr:uid="{B7E0FAAD-BD96-4804-8B85-25310CF17BE7}"/>
    <hyperlink ref="H119" r:id="rId2890" xr:uid="{CC5D82BF-384B-493F-9817-F587B809EEB3}"/>
    <hyperlink ref="F118" r:id="rId2891" xr:uid="{4BFF4901-9906-460A-A03D-7A22FBCFABBA}"/>
    <hyperlink ref="H118" r:id="rId2892" xr:uid="{7053FA9E-138C-4DAA-832F-64DF6B05D203}"/>
    <hyperlink ref="F117" r:id="rId2893" xr:uid="{D9DD9CEC-40E5-4EA8-9A14-09FD690F7493}"/>
    <hyperlink ref="H117" r:id="rId2894" xr:uid="{231E11E5-E18A-4FE3-92FB-37DF75BCD7AE}"/>
    <hyperlink ref="F116" r:id="rId2895" xr:uid="{D2BB3471-EBC8-4D22-A490-8B1FD348CEB4}"/>
    <hyperlink ref="H116" r:id="rId2896" xr:uid="{F79C195E-6662-47DB-BC34-29BDDC3DE4B4}"/>
    <hyperlink ref="F115" r:id="rId2897" xr:uid="{E502B477-B01C-49C3-8238-93857E6B2345}"/>
    <hyperlink ref="H115" r:id="rId2898" xr:uid="{3F188587-E257-47C6-83A6-6871C83319B0}"/>
    <hyperlink ref="F114" r:id="rId2899" xr:uid="{619DC5B3-8678-44A2-BC81-2063B2B80050}"/>
    <hyperlink ref="H114" r:id="rId2900" xr:uid="{DB2CF85B-655F-440A-81E9-4BAC2CFFA264}"/>
    <hyperlink ref="F113" r:id="rId2901" xr:uid="{D2C215B9-0062-402B-A53D-A02B05BD2B2C}"/>
    <hyperlink ref="H113" r:id="rId2902" xr:uid="{577A0B3E-8C27-4FAF-8F0D-6972B3C7B9A1}"/>
    <hyperlink ref="F112" r:id="rId2903" xr:uid="{B096BFB6-72CA-4764-9D07-FEB4321F1890}"/>
    <hyperlink ref="H112" r:id="rId2904" xr:uid="{151BAF62-B02B-46B9-977C-20F4A16C93F6}"/>
    <hyperlink ref="F111" r:id="rId2905" xr:uid="{60A36C25-3289-4E6E-A858-2D652FFB8F23}"/>
    <hyperlink ref="H111" r:id="rId2906" xr:uid="{819CEE6E-71EE-4643-8174-388126D3DA12}"/>
    <hyperlink ref="F110" r:id="rId2907" xr:uid="{54FC0629-87D1-48D9-8359-A98F93CEFA97}"/>
    <hyperlink ref="H110" r:id="rId2908" xr:uid="{922E1587-73A5-4A45-BCA6-2AC5AB0BDD07}"/>
    <hyperlink ref="F109" r:id="rId2909" xr:uid="{3B833245-8498-4734-BBDB-7831121ED584}"/>
    <hyperlink ref="H109" r:id="rId2910" xr:uid="{7F57FC35-9CFB-4D4B-BDF9-B161F520560E}"/>
    <hyperlink ref="H108" r:id="rId2911" display="24/09/16  高尾山ウオーク（高尾病院裏・２・３・５号路・高尾山・稲荷山）" xr:uid="{1A6E6607-AFB1-44C5-BF12-979C61DD915C}"/>
    <hyperlink ref="F108" r:id="rId2912" xr:uid="{5EE5084D-4C06-49C4-B730-EBCBC75ED483}"/>
    <hyperlink ref="F107" r:id="rId2913" xr:uid="{696B25D8-EF8B-4FA2-9CD6-193EEA6F7D3A}"/>
    <hyperlink ref="H107" r:id="rId2914" xr:uid="{A06336C6-8455-4E82-AC5E-6CCC37E01388}"/>
    <hyperlink ref="F106" r:id="rId2915" xr:uid="{0A375A1C-0058-44B1-A2BC-D892CD0E8EE9}"/>
    <hyperlink ref="H106" r:id="rId2916" xr:uid="{E711CDCE-161E-4B03-9976-7A317120C3D2}"/>
    <hyperlink ref="F105" r:id="rId2917" xr:uid="{A42CD7E3-4943-4E96-B5C3-FE5FC7A8E869}"/>
    <hyperlink ref="H105" r:id="rId2918" xr:uid="{104FB8AE-98DE-4940-90F4-7E39363E508C}"/>
    <hyperlink ref="F104" r:id="rId2919" xr:uid="{AB1D437B-512D-43E0-A5B7-165016BAD93A}"/>
    <hyperlink ref="H104" r:id="rId2920" xr:uid="{7455DED0-384A-4387-9370-6CEE67C03921}"/>
    <hyperlink ref="F103" r:id="rId2921" xr:uid="{B9C8209B-0B00-4C56-B1FF-BB0986BD5B93}"/>
    <hyperlink ref="H103" r:id="rId2922" xr:uid="{E5B8F1A6-D5CD-441C-9B2F-BEB406D969D9}"/>
    <hyperlink ref="F102" r:id="rId2923" xr:uid="{B3D34DC3-4F3D-4723-BC6C-156C114761F7}"/>
    <hyperlink ref="H102" r:id="rId2924" xr:uid="{92FC6487-8803-4E42-AFE2-9AAAC2A3B9BF}"/>
    <hyperlink ref="F101" r:id="rId2925" xr:uid="{F4C2DEBE-8761-46D1-855C-E084F1E5935C}"/>
    <hyperlink ref="H101" r:id="rId2926" xr:uid="{7B8A3B76-DEEA-413D-9BC7-BBE3B6D8C202}"/>
    <hyperlink ref="F100" r:id="rId2927" xr:uid="{CDE52715-0BBC-47B1-A8F8-0EA4337F8CD2}"/>
    <hyperlink ref="H100" r:id="rId2928" xr:uid="{AED50F04-FF31-4714-AC0D-5504E2F91CF2}"/>
    <hyperlink ref="F99" r:id="rId2929" xr:uid="{7D36E987-B05A-405C-92C7-E19B48206A09}"/>
    <hyperlink ref="H99" r:id="rId2930" xr:uid="{2F5D118C-0959-48EC-80FD-102ED93A716C}"/>
    <hyperlink ref="F98" r:id="rId2931" xr:uid="{BF9E7886-4895-4FDA-B3B0-E7A4E75C1CEA}"/>
    <hyperlink ref="H98" r:id="rId2932" xr:uid="{56C5244D-5244-4D36-BA81-43DC0A5564F5}"/>
    <hyperlink ref="F97" r:id="rId2933" xr:uid="{81B6EA14-B07E-437C-8AC9-AED3BBE6A72E}"/>
    <hyperlink ref="H97" r:id="rId2934" xr:uid="{AB552A33-1346-43A2-95FA-74BB3768E01A}"/>
    <hyperlink ref="F96" r:id="rId2935" xr:uid="{8C808F6A-EA2B-4D38-BC5E-3765A1198EC1}"/>
    <hyperlink ref="H96" r:id="rId2936" xr:uid="{7371C0F8-0BF9-4F55-84EC-C7AB481028C0}"/>
    <hyperlink ref="F95" r:id="rId2937" xr:uid="{A4071C82-95C2-4872-9D05-504B68213117}"/>
    <hyperlink ref="H95" r:id="rId2938" xr:uid="{B6E51893-C4D5-4C56-A4C7-30E9A370E3C7}"/>
    <hyperlink ref="F94" r:id="rId2939" xr:uid="{441C8EA8-D6BE-4790-A7B3-562DFAAE31B4}"/>
    <hyperlink ref="H94" r:id="rId2940" xr:uid="{0DE2FA09-76CE-415D-8E6F-6FAC1766319D}"/>
    <hyperlink ref="F93" r:id="rId2941" xr:uid="{080F38A0-87B6-48BA-A4CE-9EE7BABE6AF1}"/>
    <hyperlink ref="H93" r:id="rId2942" xr:uid="{FDF6595F-E093-478F-8254-2AE12165B5BB}"/>
    <hyperlink ref="F92" r:id="rId2943" xr:uid="{1C906EBC-3452-4D80-824E-2DC81F88DDFE}"/>
    <hyperlink ref="H92" r:id="rId2944" xr:uid="{B28206E2-11D9-451E-A6D7-FEB647A104CD}"/>
    <hyperlink ref="F91" r:id="rId2945" xr:uid="{29C29E8F-A8E5-42DE-9CB4-82EC23FD8EF9}"/>
    <hyperlink ref="H91" r:id="rId2946" xr:uid="{0FCFB7F9-49E8-4FE5-8F8A-B4B760E41274}"/>
    <hyperlink ref="F90" r:id="rId2947" xr:uid="{C6EF0CB0-7457-4D98-83E8-D697529211E6}"/>
    <hyperlink ref="H90" r:id="rId2948" xr:uid="{C9ED31BC-1198-4475-9B89-45887408546E}"/>
    <hyperlink ref="F89" r:id="rId2949" xr:uid="{B5EA9B1F-5A7F-4A55-9E19-03E5BA6D8DE2}"/>
    <hyperlink ref="H89" r:id="rId2950" xr:uid="{F5FD4B80-AC89-437F-9737-6BC1C26E0C73}"/>
    <hyperlink ref="F88" r:id="rId2951" xr:uid="{2BEE2A89-9073-49D2-839D-DED44D4E6102}"/>
    <hyperlink ref="H88" r:id="rId2952" xr:uid="{63DDD227-B91D-44AD-AA9F-CCB5244FC001}"/>
    <hyperlink ref="F87" r:id="rId2953" xr:uid="{45AEDDAF-CABB-4C1C-87D6-A59AF7693CDF}"/>
    <hyperlink ref="H87" r:id="rId2954" xr:uid="{E50ABDB2-8DDB-42DF-A7AA-93711BCB3E10}"/>
    <hyperlink ref="F86" r:id="rId2955" xr:uid="{C1581492-4AA8-4715-A330-B7A221C6B7F7}"/>
    <hyperlink ref="H86" r:id="rId2956" xr:uid="{9164AE09-75B3-494C-A2AA-81D100117833}"/>
    <hyperlink ref="F85" r:id="rId2957" xr:uid="{D3EA70AE-171B-4D43-A664-C011C66E6F95}"/>
    <hyperlink ref="H85" r:id="rId2958" xr:uid="{B111B5E6-7527-421B-985F-F26F043BBD23}"/>
    <hyperlink ref="F84" r:id="rId2959" xr:uid="{E1A82A4D-A8DA-4A11-BF99-AAAC5161FBEF}"/>
    <hyperlink ref="H84" r:id="rId2960" xr:uid="{CB9F9B85-B07E-4941-8CBF-F639E467EB63}"/>
    <hyperlink ref="F83" r:id="rId2961" xr:uid="{1436220D-E909-4DA5-A98E-4DAD7ABC2496}"/>
    <hyperlink ref="H83" r:id="rId2962" xr:uid="{F08B0ACE-A413-4099-AAFD-268CDFB42796}"/>
    <hyperlink ref="F82" r:id="rId2963" xr:uid="{A7F8DE56-A16D-440F-9599-9151984914BE}"/>
    <hyperlink ref="H82" r:id="rId2964" display="24/11/13 高尾山ウオーク（🚴・日影🚶‍♂️・逆沢作業道・高尾山・いろはの森コース・🚶‍♂️日影・🚴）By Alex Moulton" xr:uid="{208D0B60-0C81-463B-BC17-C1F778BAA48A}"/>
    <hyperlink ref="F81" r:id="rId2965" xr:uid="{415FD0C8-0A3B-4FC1-8868-3A5DE67511E9}"/>
    <hyperlink ref="H81" r:id="rId2966" xr:uid="{32923AE0-1C54-466C-A856-5A3D10EC4F64}"/>
    <hyperlink ref="F80" r:id="rId2967" xr:uid="{6F108CEF-B279-4CFD-B1CD-38FB05A7A6B5}"/>
    <hyperlink ref="H80" r:id="rId2968" xr:uid="{61F44805-344A-44C4-9DE4-77152C988C87}"/>
    <hyperlink ref="F79" r:id="rId2969" xr:uid="{9E489FF0-8382-4790-9577-1D0D9A1A2174}"/>
    <hyperlink ref="H79" r:id="rId2970" xr:uid="{B346F083-D5C3-4E75-B6F2-6E59F7BC1ADB}"/>
    <hyperlink ref="F78" r:id="rId2971" xr:uid="{727D2EB5-21DA-4272-8161-CC5CD42D4DFB}"/>
    <hyperlink ref="H78" r:id="rId2972" xr:uid="{25BAA023-5BA5-4B15-9B99-D76B064AB7FA}"/>
    <hyperlink ref="F77" r:id="rId2973" xr:uid="{0D6ADCE9-E17E-45FA-8A0A-27C4436F40FC}"/>
    <hyperlink ref="H77" r:id="rId2974" xr:uid="{399097E7-DE01-4552-9190-A2841CB634A9}"/>
    <hyperlink ref="F76" r:id="rId2975" xr:uid="{7D994791-3E17-4DC8-AD3F-23E76A58025D}"/>
    <hyperlink ref="H76" r:id="rId2976" xr:uid="{6FB5768C-47A6-4543-927F-51160EF0ADD6}"/>
    <hyperlink ref="F75" r:id="rId2977" xr:uid="{818D9AE9-9275-4561-8907-D99C511D5615}"/>
    <hyperlink ref="H75" r:id="rId2978" xr:uid="{5D347D6F-5D04-498C-B657-C3F8C70937D1}"/>
    <hyperlink ref="F74" r:id="rId2979" xr:uid="{39B5DDE7-13BE-4D04-B6B5-B1A632519730}"/>
    <hyperlink ref="H74" r:id="rId2980" xr:uid="{DBB8EDA9-4A43-4E4A-A897-237CADC6EF51}"/>
    <hyperlink ref="F73" r:id="rId2981" xr:uid="{3FACB436-2FF8-4819-8403-039842948026}"/>
    <hyperlink ref="H73" r:id="rId2982" xr:uid="{F0402645-19CE-4D16-AF85-1731ECB5E88C}"/>
    <hyperlink ref="F72" r:id="rId2983" xr:uid="{5736736C-178C-42B7-85C2-ED95571B5652}"/>
    <hyperlink ref="H72" r:id="rId2984" xr:uid="{31862DA0-D8D3-4BE3-990C-FADD2787119B}"/>
    <hyperlink ref="F71" r:id="rId2985" xr:uid="{320FC893-49FD-408A-902C-3FECEAFD2692}"/>
    <hyperlink ref="H71" r:id="rId2986" xr:uid="{56DD88B9-61DB-4515-A7BB-8E2EA7563949}"/>
    <hyperlink ref="F70" r:id="rId2987" xr:uid="{42A845B5-D6E1-485B-BE41-F604A5D7245E}"/>
    <hyperlink ref="H70" r:id="rId2988" xr:uid="{6482029E-C585-4EC1-9683-9CA3322FE371}"/>
    <hyperlink ref="F69" r:id="rId2989" xr:uid="{CB0CBD65-16F0-4323-84AE-B9573F2BE7B0}"/>
    <hyperlink ref="H69" r:id="rId2990" xr:uid="{364C32B9-46D6-4F7D-BDEA-6ECBA5294CBB}"/>
    <hyperlink ref="F68" r:id="rId2991" xr:uid="{A29A32B1-5D86-4BB0-BE5B-FDFE90BB774F}"/>
    <hyperlink ref="H68" r:id="rId2992" xr:uid="{E782F45A-5C08-4ABB-BCED-00C2CD124781}"/>
    <hyperlink ref="F67" r:id="rId2993" xr:uid="{F30FFA5E-BAA1-4C6C-82A1-AC3EA7D03336}"/>
    <hyperlink ref="H67" r:id="rId2994" xr:uid="{E739D572-4744-4C3B-B0B7-A8C28CCD13FF}"/>
    <hyperlink ref="F66" r:id="rId2995" xr:uid="{1F4EC88F-05E9-47AC-9584-2A3D6032CE01}"/>
    <hyperlink ref="H66" r:id="rId2996" xr:uid="{464361A2-031C-45D8-97AF-EFC01542FB7F}"/>
    <hyperlink ref="F65" r:id="rId2997" xr:uid="{6EEBAD60-C204-4C3C-BDA9-3416E67FAAFB}"/>
    <hyperlink ref="H65" r:id="rId2998" xr:uid="{0C54FA20-58D5-4BC2-9B3B-4F1A32ABA659}"/>
    <hyperlink ref="F64" r:id="rId2999" xr:uid="{FCF68D72-A9F4-425F-B1BB-AD69DC11702F}"/>
    <hyperlink ref="H64" r:id="rId3000" xr:uid="{74E340BA-31D4-4A09-8E16-AAFB6A25DE2F}"/>
    <hyperlink ref="F63" r:id="rId3001" xr:uid="{D1DCB0D1-2422-4B2B-B2E3-0A7633C1C84B}"/>
    <hyperlink ref="H63" r:id="rId3002" xr:uid="{3AABE600-87D5-4665-8CFA-126DBFF7472F}"/>
    <hyperlink ref="F62" r:id="rId3003" xr:uid="{19FC564A-EF5C-4EC0-BA4F-421DC5B0D97F}"/>
    <hyperlink ref="H62" r:id="rId3004" xr:uid="{4329AE65-350E-47F8-9B14-662F8CFEFEB5}"/>
    <hyperlink ref="F61" r:id="rId3005" xr:uid="{F6E7417E-456B-496B-BD01-5C9FAADEFFB0}"/>
    <hyperlink ref="H61" r:id="rId3006" xr:uid="{FF1A8826-5721-4CD4-BB03-BB8567653888}"/>
    <hyperlink ref="F60" r:id="rId3007" xr:uid="{93C70D85-9BBC-4A8B-AE81-57AD81079FB1}"/>
    <hyperlink ref="H60" r:id="rId3008" xr:uid="{FC131B68-C4E7-4ECF-8D34-DD61727EC786}"/>
    <hyperlink ref="F59" r:id="rId3009" xr:uid="{FA37AE4C-6F66-4190-9A28-E5E3DF1A54D4}"/>
    <hyperlink ref="H59" r:id="rId3010" xr:uid="{07DE7109-A22D-4AE4-B2B2-9B5B87370198}"/>
    <hyperlink ref="F58" r:id="rId3011" xr:uid="{DC598EEC-207E-4898-8B48-45A1EB02FC75}"/>
    <hyperlink ref="H58" r:id="rId3012" display="25/01/16  高尾山ウオーク（高尾病院裏・2号路・４号路・高尾山・富士道・４号路・大山橋・６号路）" xr:uid="{ED875DAB-545C-43FB-9977-21F80C8D6108}"/>
    <hyperlink ref="F57" r:id="rId3013" xr:uid="{55F7549C-C833-44DB-A5E5-CCF46ACA916E}"/>
    <hyperlink ref="H57" r:id="rId3014" display="25/01/17 浅川ウオーク（京王線北野駅⇒聖蹟桜ヶ丘駅）" xr:uid="{CFEFF3EB-5277-4BA7-9D06-188E96931970}"/>
    <hyperlink ref="F56" r:id="rId3015" xr:uid="{A8C91678-889F-423F-A273-999244D95F8F}"/>
    <hyperlink ref="H56" r:id="rId3016" xr:uid="{AB8A0F01-1AFC-497A-A4DE-FA1E46E77E3A}"/>
    <hyperlink ref="F55" r:id="rId3017" xr:uid="{CF8D57DC-20C8-491B-8630-5898C3141C5B}"/>
    <hyperlink ref="H55" r:id="rId3018" xr:uid="{0C0E7EA9-5399-45A1-B430-E471F6B0A54C}"/>
    <hyperlink ref="F54" r:id="rId3019" xr:uid="{0451A60B-DC9C-4559-BC1A-03704D292718}"/>
    <hyperlink ref="H54" r:id="rId3020" xr:uid="{CC5B342A-3487-4701-9C35-637FB4765C00}"/>
    <hyperlink ref="F53" r:id="rId3021" xr:uid="{6C7F4B60-3FC2-459E-A5DC-0E1681E4507A}"/>
    <hyperlink ref="H53" r:id="rId3022" xr:uid="{F80FE234-DFDB-4DBC-B691-7EB75FB10C36}"/>
    <hyperlink ref="F52" r:id="rId3023" xr:uid="{24A06CDC-E32F-48AF-A686-FEA3C9489E57}"/>
    <hyperlink ref="H52" r:id="rId3024" xr:uid="{07403059-D4BE-4B2C-BC13-2F48B5B2F498}"/>
    <hyperlink ref="F51" r:id="rId3025" xr:uid="{3038FEA7-8B80-4729-BE2E-60323F1988FD}"/>
    <hyperlink ref="H51" r:id="rId3026" xr:uid="{C410B2A6-BAE7-4491-AB78-2EA4068EFE29}"/>
    <hyperlink ref="F50" r:id="rId3027" xr:uid="{F9C587E0-07B0-4C22-A49B-CCC68550E67F}"/>
    <hyperlink ref="H50" r:id="rId3028" xr:uid="{711D2E47-9E53-4B1C-A216-1471DBAA2860}"/>
    <hyperlink ref="F49" r:id="rId3029" xr:uid="{064A3517-F06D-4D86-AC5E-D7433972CD9C}"/>
    <hyperlink ref="H49" r:id="rId3030" xr:uid="{75FBEFCE-6FE5-4A63-BA65-FC20887FA16F}"/>
    <hyperlink ref="F48" r:id="rId3031" xr:uid="{A163313E-ACBE-4F9A-ADD7-FB3386E7B737}"/>
    <hyperlink ref="H48" r:id="rId3032" xr:uid="{7593A532-8592-45BD-ADE7-C41FC7A755D1}"/>
    <hyperlink ref="F47" r:id="rId3033" xr:uid="{70FFCA78-0AAC-440C-BB3B-336C25D9E21C}"/>
    <hyperlink ref="H47" r:id="rId3034" xr:uid="{0A77B0C7-1767-45CD-83C3-1EF5D071C342}"/>
    <hyperlink ref="F46" r:id="rId3035" xr:uid="{19CCDF5C-5E93-4848-8705-A226A478213B}"/>
    <hyperlink ref="H46" r:id="rId3036" xr:uid="{A403B494-2861-4C19-9D11-98A5AB150F58}"/>
    <hyperlink ref="F45" r:id="rId3037" xr:uid="{E0CE02BB-F24C-42B2-9CD3-C4A1323382CC}"/>
    <hyperlink ref="H45" r:id="rId3038" xr:uid="{E1436ADC-BFFD-411D-9EAA-CA0F8708C158}"/>
    <hyperlink ref="F44" r:id="rId3039" xr:uid="{35B28DF4-4A7E-4A94-8A76-7C89222F2336}"/>
    <hyperlink ref="H44" r:id="rId3040" xr:uid="{555767B0-D5B4-448C-B551-EAF61F5F0055}"/>
    <hyperlink ref="F43" r:id="rId3041" xr:uid="{5F7253CC-68A6-4D9E-A652-72CE8B3B6F0D}"/>
    <hyperlink ref="H43" r:id="rId3042" xr:uid="{04F0DE1D-5E22-4861-B411-21B8314FFC93}"/>
    <hyperlink ref="F42" r:id="rId3043" xr:uid="{F197A3B1-81D8-4E61-B397-5C1D8D783585}"/>
    <hyperlink ref="H42" r:id="rId3044" display="25/02/20  八王子ウォーク（長沼🚃〜都立、市立公園×6を通り抜け〜南大沢🚌）" xr:uid="{775301B2-D28E-41C4-9B1F-558534BDA780}"/>
    <hyperlink ref="F41" r:id="rId3045" xr:uid="{318F75D5-88E3-4B4C-8A5E-0A6DE37E1EA7}"/>
    <hyperlink ref="H41" r:id="rId3046" xr:uid="{CBD50C94-523C-4193-83C7-A2FBF9A4AEB3}"/>
    <hyperlink ref="F40" r:id="rId3047" xr:uid="{44129E3C-3A9D-4192-953D-1CCE33A974B4}"/>
    <hyperlink ref="H40" r:id="rId3048" xr:uid="{A14F9443-F72A-4741-A307-47EC7C0DBA53}"/>
    <hyperlink ref="F39" r:id="rId3049" xr:uid="{22489C71-B443-48FC-9390-862E5A34DB0A}"/>
    <hyperlink ref="H39" r:id="rId3050" xr:uid="{0B4661FA-F2C7-467C-9C3E-545C20490263}"/>
    <hyperlink ref="F38" r:id="rId3051" xr:uid="{420876FE-0872-4216-9C85-E026157F7A20}"/>
    <hyperlink ref="H38" r:id="rId3052" xr:uid="{967E5705-26B1-49A7-B6F1-7ABC71716C07}"/>
    <hyperlink ref="F37" r:id="rId3053" xr:uid="{EB680C18-C111-4E07-8C86-8CB69CFADB39}"/>
    <hyperlink ref="H37" r:id="rId3054" xr:uid="{06A64DBB-465E-4A0D-B3A9-73C062BAAC46}"/>
    <hyperlink ref="F36" r:id="rId3055" xr:uid="{253A47A7-3030-4302-A5C4-722F82250148}"/>
    <hyperlink ref="H36" r:id="rId3056" xr:uid="{2F9D5FE4-BC55-43DB-8106-23D69376B557}"/>
    <hyperlink ref="F35" r:id="rId3057" xr:uid="{A2EF0C73-6961-449D-AEBE-4606A061FB8C}"/>
    <hyperlink ref="H35" r:id="rId3058" xr:uid="{A60C3606-C5E6-4FF5-9F93-F99DD5457E11}"/>
    <hyperlink ref="F34" r:id="rId3059" xr:uid="{041185B6-F66A-4572-90F4-88EACA42721A}"/>
    <hyperlink ref="H34" r:id="rId3060" display="25/03/13  🚶‍♂️多摩ウオーク🚶‍♂️（長池公園西🚏・多摩よこやまの道・丘の上広場・諏訪四丁目🚏）" xr:uid="{CA308118-9AE6-40D0-B5A6-17E3EAD27CD5}"/>
    <hyperlink ref="F33" r:id="rId3061" xr:uid="{535C3BA1-88AA-4F4B-8E29-722EC257868D}"/>
    <hyperlink ref="H33" r:id="rId3062" xr:uid="{1269E276-60D7-4F88-B493-7F18B63A83F3}"/>
    <hyperlink ref="F32" r:id="rId3063" xr:uid="{29029A0A-CA7D-4D3C-9A4F-1D144CB69360}"/>
    <hyperlink ref="H32" r:id="rId3064" xr:uid="{EE1F03D4-064C-4196-B971-B933C26EE41E}"/>
    <hyperlink ref="F31" r:id="rId3065" xr:uid="{7470E47F-B455-45D9-A83B-07700AE18A8E}"/>
    <hyperlink ref="H31" r:id="rId3066" xr:uid="{F13D62C7-E8EF-489E-8F33-8086C9FA5473}"/>
    <hyperlink ref="F30" r:id="rId3067" xr:uid="{1E7EC0B7-3194-43A7-8A66-F7568710BA43}"/>
    <hyperlink ref="H30" r:id="rId3068" xr:uid="{7AF704C8-2C5C-4EE6-8641-7ED2DCC25603}"/>
    <hyperlink ref="F29" r:id="rId3069" xr:uid="{E4065059-3967-4ED4-907C-8F2B32962630}"/>
    <hyperlink ref="H29" r:id="rId3070" xr:uid="{8B005447-B92E-4BBF-A6B7-167F7080907F}"/>
    <hyperlink ref="F28" r:id="rId3071" xr:uid="{6C7C8550-802D-41C3-AD9B-A3B8C7B68201}"/>
    <hyperlink ref="H28" r:id="rId3072" xr:uid="{A73FFCAD-953A-4D5F-9D04-DB80A03BD843}"/>
    <hyperlink ref="F27" r:id="rId3073" xr:uid="{1D89757E-D9E5-4C02-8FFA-B993EFF6AB3F}"/>
    <hyperlink ref="H27" r:id="rId3074" xr:uid="{B68B1421-06D1-4F05-A129-6C48CAA14C21}"/>
    <hyperlink ref="F26" r:id="rId3075" xr:uid="{ACC08F58-15BD-4740-8889-A58026AF637E}"/>
    <hyperlink ref="H26" r:id="rId3076" xr:uid="{022CB937-3C69-4C1A-B031-AD054EF30D3A}"/>
    <hyperlink ref="F25" r:id="rId3077" xr:uid="{363A0207-B838-4DB1-BC5F-3ECC06DBB923}"/>
    <hyperlink ref="H25" r:id="rId3078" xr:uid="{0A0500E5-7C19-41B0-9235-CEADC1191B00}"/>
    <hyperlink ref="F24" r:id="rId3079" xr:uid="{69800377-A48A-4B2A-8DDF-07C5D01CA951}"/>
    <hyperlink ref="H24" r:id="rId3080" xr:uid="{E4705EAE-024D-4241-BDB0-51F75F09A174}"/>
    <hyperlink ref="F23" r:id="rId3081" xr:uid="{38508588-9DE0-4C00-AC0B-5C9AEE5C2011}"/>
    <hyperlink ref="H23" r:id="rId3082" xr:uid="{15F9524E-E949-44E4-824A-A7313C7BC2FF}"/>
    <hyperlink ref="F22" r:id="rId3083" xr:uid="{5365D4A3-A4A4-47FE-8A69-77D967C69C9F}"/>
    <hyperlink ref="H22" r:id="rId3084" xr:uid="{8A48CAB7-EC86-46F8-817B-80CC28333E5E}"/>
    <hyperlink ref="F21" r:id="rId3085" xr:uid="{03E223D6-B853-451C-86D1-FE21ED3CB300}"/>
    <hyperlink ref="H21" r:id="rId3086" xr:uid="{09540C35-8DE8-4063-A2C5-979CED6EB7FA}"/>
    <hyperlink ref="F20" r:id="rId3087" xr:uid="{27188DFD-597F-4033-8BC4-2307BE5F8A1E}"/>
    <hyperlink ref="H20" r:id="rId3088" xr:uid="{51574B56-7132-445B-BC7B-EFB0443E3B01}"/>
    <hyperlink ref="F19" r:id="rId3089" xr:uid="{E0ACC02E-5B85-4E0D-9828-8BF3B434E066}"/>
    <hyperlink ref="H19" r:id="rId3090" xr:uid="{9CF1D373-CCF3-465C-B808-50045E0FC03A}"/>
    <hyperlink ref="F18" r:id="rId3091" xr:uid="{B53CA15E-8FF0-48EE-8343-6A8C64021ABB}"/>
    <hyperlink ref="H18" r:id="rId3092" display="20250421👨🏻‍🦯八王子ウオーク👨🏻‍🦯（都立長沼公園の尾根一筆歩き）" xr:uid="{7C983305-E214-45FE-902E-5052C796CE31}"/>
    <hyperlink ref="F17" r:id="rId3093" xr:uid="{CA01F4E8-9CF8-40D4-9DF8-CB54D1383B99}"/>
    <hyperlink ref="H17" r:id="rId3094" display="20250430👨🏻‍🦯八王子ウオーク👨🏻‍🦯（都立長沼公園の尾根一筆歩き）" xr:uid="{5E7BC52F-00A0-4180-840E-A08724946DAF}"/>
    <hyperlink ref="F16" r:id="rId3095" xr:uid="{2BCF3FC8-01D4-4993-8789-DACAE2A00CCC}"/>
    <hyperlink ref="H16" r:id="rId3096" xr:uid="{056AC467-0C01-41DF-9D97-8349E218BAD6}"/>
    <hyperlink ref="F15" r:id="rId3097" xr:uid="{1CF59862-B3DA-4E9B-8CF4-1784F106ACE3}"/>
    <hyperlink ref="H15" r:id="rId3098" xr:uid="{F7556615-7BF5-4E37-BFA3-F5472EFD6873}"/>
    <hyperlink ref="F14" r:id="rId3099" xr:uid="{2F9D24C6-7036-481F-B55C-2F7AB955EF8A}"/>
    <hyperlink ref="H14" r:id="rId3100" xr:uid="{46374AB8-FF1E-4AAD-85EA-A72515C7FED5}"/>
    <hyperlink ref="F13" r:id="rId3101" xr:uid="{34456D6F-6B89-44EA-B9F0-19923C68527F}"/>
    <hyperlink ref="H13" r:id="rId3102" xr:uid="{483B12C5-1038-45AE-9068-EAFACC92D754}"/>
    <hyperlink ref="F12" r:id="rId3103" xr:uid="{1EFA9BBD-949A-4F85-91B7-FE406143DFDC}"/>
    <hyperlink ref="H12" r:id="rId3104" xr:uid="{E7E0B632-4F0C-4018-9F15-98905AF9DAF6}"/>
    <hyperlink ref="F11" r:id="rId3105" xr:uid="{29550B21-BB57-4834-BF75-5B3DCDB27B45}"/>
    <hyperlink ref="H11" r:id="rId3106" xr:uid="{92FD3D1A-2BD9-4EFD-A99D-EF18F9C63D1F}"/>
    <hyperlink ref="F10" r:id="rId3107" xr:uid="{E04815BB-AF1C-4207-89CD-787E1EA1E36E}"/>
    <hyperlink ref="H10" r:id="rId3108" xr:uid="{1191B670-AEAE-45DC-B468-495F571A2DC3}"/>
    <hyperlink ref="F9" r:id="rId3109" xr:uid="{99726113-BF64-4B65-BED7-A6F87F5B58E0}"/>
    <hyperlink ref="H9" r:id="rId3110" xr:uid="{0C7F582C-43E2-4207-8EEC-3DE4489D215B}"/>
    <hyperlink ref="F8" r:id="rId3111" xr:uid="{BA8F5818-8B76-4875-8142-E9647CBC0F2B}"/>
    <hyperlink ref="H8" r:id="rId3112" xr:uid="{5A338E31-A398-4E82-AA3B-48182E3A8FE7}"/>
    <hyperlink ref="F7" r:id="rId3113" xr:uid="{01133B20-D2E5-426C-BA08-004D79165E74}"/>
    <hyperlink ref="H7" r:id="rId3114" xr:uid="{BF79AE0C-BB12-4FD6-861F-D04467D35A45}"/>
    <hyperlink ref="F6" r:id="rId3115" xr:uid="{43252EFE-1C77-4627-B9BE-84A505D43EF8}"/>
    <hyperlink ref="H6" r:id="rId3116" xr:uid="{D116B96B-71E6-4015-8341-3225B6B48E80}"/>
  </hyperlinks>
  <pageMargins left="0.7" right="0.7" top="0.75" bottom="0.75" header="0.3" footer="0.3"/>
  <pageSetup paperSize="9" orientation="portrait" horizontalDpi="0" verticalDpi="0" r:id="rId311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hayashi mizuki</dc:creator>
  <cp:lastModifiedBy>hayashi mizuki</cp:lastModifiedBy>
  <dcterms:created xsi:type="dcterms:W3CDTF">2023-12-22T02:42:41Z</dcterms:created>
  <dcterms:modified xsi:type="dcterms:W3CDTF">2025-06-21T08:03:43Z</dcterms:modified>
</cp:coreProperties>
</file>